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ullanım kılavuzu" sheetId="1" state="visible" r:id="rId1"/>
    <sheet xmlns:r="http://schemas.openxmlformats.org/officeDocument/2006/relationships" name="Bağlam" sheetId="2" state="visible" r:id="rId2"/>
    <sheet xmlns:r="http://schemas.openxmlformats.org/officeDocument/2006/relationships" name="Varlıklar" sheetId="3" state="visible" r:id="rId3"/>
    <sheet xmlns:r="http://schemas.openxmlformats.org/officeDocument/2006/relationships" name="Risk kaydı" sheetId="4" state="visible" r:id="rId4"/>
    <sheet xmlns:r="http://schemas.openxmlformats.org/officeDocument/2006/relationships" name="Matris" sheetId="5" state="visible" r:id="rId5"/>
    <sheet xmlns:r="http://schemas.openxmlformats.org/officeDocument/2006/relationships" name="Ek A önlemleri" sheetId="6" state="visible" r:id="rId6"/>
  </sheets>
  <definedNames>
    <definedName name="_xlnm._FilterDatabase" localSheetId="3" hidden="1">'Risk kaydı'!$A$1:$X$61</definedName>
    <definedName name="_xlnm._FilterDatabase" localSheetId="5" hidden="1">'Ek A önlemleri'!$A$1:$E$94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0B1220"/>
      <sz val="20"/>
    </font>
    <font>
      <color rgb="000E7490"/>
      <sz val="12"/>
    </font>
    <font>
      <color rgb="004A5A70"/>
      <sz val="10"/>
    </font>
    <font>
      <b val="1"/>
      <color rgb="000B1220"/>
    </font>
    <font>
      <i val="1"/>
      <color rgb="004A5A70"/>
      <sz val="9"/>
    </font>
    <font>
      <b val="1"/>
    </font>
    <font>
      <color rgb="004A5A70"/>
      <sz val="9"/>
    </font>
    <font>
      <b val="1"/>
      <color rgb="000B1220"/>
      <sz val="13"/>
    </font>
    <font>
      <name val="Calibri"/>
      <b val="1"/>
      <color rgb="00FFFFFF"/>
    </font>
    <font>
      <b val="1"/>
      <sz val="14"/>
    </font>
  </fonts>
  <fills count="8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D5F3E4"/>
      </patternFill>
    </fill>
    <fill>
      <patternFill patternType="solid">
        <fgColor rgb="00FEF3C7"/>
      </patternFill>
    </fill>
    <fill>
      <patternFill patternType="solid">
        <fgColor rgb="00FED7AA"/>
      </patternFill>
    </fill>
    <fill>
      <patternFill patternType="solid">
        <fgColor rgb="00FECACA"/>
      </patternFill>
    </fill>
    <fill>
      <patternFill patternType="solid">
        <fgColor rgb="00F4F6F9"/>
      </patternFill>
    </fill>
  </fills>
  <borders count="2">
    <border>
      <left/>
      <right/>
      <top/>
      <bottom/>
      <diagonal/>
    </border>
    <border>
      <left style="thin">
        <color rgb="00DDE3EA"/>
      </left>
      <right style="thin">
        <color rgb="00DDE3EA"/>
      </right>
      <top style="thin">
        <color rgb="00DDE3EA"/>
      </top>
      <bottom style="thin">
        <color rgb="00DDE3EA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0" fillId="0" borderId="1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0" fillId="7" borderId="1" applyAlignment="1" pivotButton="0" quotePrefix="0" xfId="0">
      <alignment vertical="top" wrapText="1"/>
    </xf>
    <xf numFmtId="0" fontId="10" fillId="4" borderId="1" applyAlignment="1" pivotButton="0" quotePrefix="0" xfId="0">
      <alignment horizontal="center" vertical="center"/>
    </xf>
    <xf numFmtId="0" fontId="10" fillId="5" borderId="1" applyAlignment="1" pivotButton="0" quotePrefix="0" xfId="0">
      <alignment horizontal="center" vertical="center"/>
    </xf>
    <xf numFmtId="0" fontId="10" fillId="6" borderId="1" applyAlignment="1" pivotButton="0" quotePrefix="0" xfId="0">
      <alignment horizontal="center" vertical="center"/>
    </xf>
    <xf numFmtId="0" fontId="10" fillId="3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wrapText="1"/>
    </xf>
  </cellXfs>
  <cellStyles count="1">
    <cellStyle name="Normal" xfId="0" builtinId="0" hidden="0"/>
  </cellStyles>
  <dxfs count="5">
    <dxf>
      <fill>
        <patternFill patternType="solid">
          <fgColor rgb="00D5F3E4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FED7AA"/>
        </patternFill>
      </fill>
    </dxf>
    <dxf>
      <fill>
        <patternFill patternType="solid">
          <fgColor rgb="00FECACA"/>
        </patternFill>
      </fill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B1220"/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Risk analizi</t>
        </is>
      </c>
    </row>
    <row r="2">
      <c r="A2" s="2" t="inlineStr">
        <is>
          <t>ISO/IEC 27005 yaklaşımı, altı adımda</t>
        </is>
      </c>
    </row>
    <row r="3">
      <c r="A3" s="3" t="inlineStr">
        <is>
          <t>MG CYBER · Mumin Guvendi · mumin-guvendi.com</t>
        </is>
      </c>
    </row>
    <row r="5" ht="48" customHeight="1">
      <c r="A5" s="4" t="inlineStr">
        <is>
          <t>1. Bağlam</t>
        </is>
      </c>
      <c r="B5" s="5" t="inlineStr">
        <is>
          <t>Bağlam sayfası: kuruluşu, kapsamı ve sorumluyu girin, kabul eşiğini seçin. Ölçekleri okuyun: tüm risklerin aynı şekilde puanlanmasını sağlarlar.</t>
        </is>
      </c>
    </row>
    <row r="6" ht="48" customHeight="1">
      <c r="A6" s="4" t="inlineStr">
        <is>
          <t>2. Varlıklar</t>
        </is>
      </c>
      <c r="B6" s="5" t="inlineStr">
        <is>
          <t>Varlıklar sayfası: değeri olan her şeyi (faaliyetler, veriler, yazılımlar, hizmet sağlayıcılar…) listeleyin ve her birine bir sorumlu atayın.</t>
        </is>
      </c>
    </row>
    <row r="7" ht="48" customHeight="1">
      <c r="A7" s="4" t="inlineStr">
        <is>
          <t>3. Senaryolar</t>
        </is>
      </c>
      <c r="B7" s="5" t="inlineStr">
        <is>
          <t>Risk kaydı sayfası: 20 yaygın senaryo hazır olarak listelenmiştir. Sizi ilgilendirmeyenleri silin, metinleri uyarlayın, kendi senaryolarınızı ekleyin.</t>
        </is>
      </c>
    </row>
    <row r="8" ht="48" customHeight="1">
      <c r="A8" s="4" t="inlineStr">
        <is>
          <t>4. Değerlendirme</t>
        </is>
      </c>
      <c r="B8" s="5" t="inlineStr">
        <is>
          <t>Yine kayıtta: mevcut önlemleri dikkate alarak olasılığı ve etkiyi 1'den 4'e kadar puanlayın. Seviye ve 'işlenecek mi' kararı otomatik hesaplanır.</t>
        </is>
      </c>
    </row>
    <row r="9" ht="48" customHeight="1">
      <c r="A9" s="4" t="inlineStr">
        <is>
          <t>5. İşleme</t>
        </is>
      </c>
      <c r="B9" s="5" t="inlineStr">
        <is>
          <t>İşlenecek her risk için: seçeneği (azalt, kabul et, kaçın, paylaş), Ek A önlemlerini (önerilen önlemler sütununa ve Ek A önlemleri sayfasına bakın), aksiyonu, sorumluyu ve son tarihi seçin, ardından artık riski puanlayın.</t>
        </is>
      </c>
    </row>
    <row r="10" ht="48" customHeight="1">
      <c r="A10" s="4" t="inlineStr">
        <is>
          <t>6. Özet</t>
        </is>
      </c>
      <c r="B10" s="5" t="inlineStr">
        <is>
          <t>Matris sayfası: risklerinizin işleme öncesi ve sonrası dağılımı otomatik güncellenir. Artık riskleri sahiplerine onaylatın.</t>
        </is>
      </c>
    </row>
    <row r="12" ht="40" customHeight="1">
      <c r="A12" s="6" t="inlineStr">
        <is>
          <t>Ücretsiz kullanılabilir. Lütfen MG CYBER ibaresini koruyun.</t>
        </is>
      </c>
    </row>
    <row r="13" ht="40" customHeight="1">
      <c r="A13" s="6" t="inlineStr">
        <is>
          <t>Bu araç ISO/IEC 27001:2022 ve ISO/IEC 27005:2022 standartlarının yaklaşımını, telif hakkıyla korunan metinlerini kopyalamadan izler. Yalnızca önlem numaraları belirtilmiştir; adlar ve açıklamalar yeniden ifade edilmiştir. Resmi metin ISO'dan veya TSE'den temin edilebilir.</t>
        </is>
      </c>
    </row>
  </sheetData>
  <mergeCells count="2">
    <mergeCell ref="A13:B13"/>
    <mergeCell ref="A12:B12"/>
  </mergeCells>
  <pageMargins left="0.75" right="0.75" top="1" bottom="1" header="0.5" footer="0.5"/>
  <pageSetup orientation="landscape" fitToHeight="0" fitToWidth="1"/>
  <headerFooter>
    <oddHeader/>
    <oddFooter>&amp;CMG CYBER · Mumin Guvendi · mumin-guvendi.com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B1220"/>
    <outlinePr summaryBelow="1" summaryRight="1"/>
    <pageSetUpPr fitToPage="1"/>
  </sheetPr>
  <dimension ref="A1:C31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90" customWidth="1" min="3" max="3"/>
  </cols>
  <sheetData>
    <row r="1">
      <c r="A1" s="1" t="inlineStr">
        <is>
          <t>Bağlam</t>
        </is>
      </c>
    </row>
    <row r="2">
      <c r="A2" s="2" t="inlineStr">
        <is>
          <t>ISO/IEC 27005 yaklaşımı, altı adımda</t>
        </is>
      </c>
    </row>
    <row r="3">
      <c r="A3" s="3" t="inlineStr">
        <is>
          <t>MG CYBER · Mumin Guvendi · mumin-guvendi.com</t>
        </is>
      </c>
    </row>
    <row r="5">
      <c r="A5" s="7" t="inlineStr">
        <is>
          <t>Kuruluş</t>
        </is>
      </c>
      <c r="B5" s="8" t="n"/>
    </row>
    <row r="6">
      <c r="A6" s="7" t="inlineStr">
        <is>
          <t>Kapsam</t>
        </is>
      </c>
      <c r="B6" s="8" t="n"/>
    </row>
    <row r="7">
      <c r="A7" s="7" t="inlineStr">
        <is>
          <t>Analiz sorumlusu</t>
        </is>
      </c>
      <c r="B7" s="8" t="n"/>
    </row>
    <row r="8">
      <c r="A8" s="7" t="inlineStr">
        <is>
          <t>Tarih</t>
        </is>
      </c>
      <c r="B8" s="8" t="n"/>
    </row>
    <row r="9">
      <c r="A9" s="7" t="inlineStr">
        <is>
          <t>Kabul eşiği (kabul edilen en yüksek seviye)</t>
        </is>
      </c>
      <c r="B9" s="8" t="n">
        <v>3</v>
      </c>
      <c r="C9" s="9" t="inlineStr">
        <is>
          <t>3 = yalnızca düşük riskler kabul edilir; 6 = orta risklere kadar; 9 = yüksek risklere kadar.</t>
        </is>
      </c>
    </row>
    <row r="12">
      <c r="A12" s="10" t="inlineStr">
        <is>
          <t>Olasılık</t>
        </is>
      </c>
    </row>
    <row r="13" ht="32" customHeight="1">
      <c r="A13" s="11" t="inlineStr">
        <is>
          <t>Değer</t>
        </is>
      </c>
      <c r="B13" s="11" t="inlineStr">
        <is>
          <t>Ad</t>
        </is>
      </c>
      <c r="C13" s="11" t="inlineStr">
        <is>
          <t>Anlamı</t>
        </is>
      </c>
    </row>
    <row r="14">
      <c r="A14" s="12" t="n">
        <v>1</v>
      </c>
      <c r="B14" s="12" t="inlineStr">
        <is>
          <t>Nadir</t>
        </is>
      </c>
      <c r="C14" s="12" t="inlineStr">
        <is>
          <t>Yalnızca istisnai durumlarda olabilir (10 yılda bir kereden az).</t>
        </is>
      </c>
    </row>
    <row r="15">
      <c r="A15" s="12" t="n">
        <v>2</v>
      </c>
      <c r="B15" s="12" t="inlineStr">
        <is>
          <t>Olası</t>
        </is>
      </c>
      <c r="C15" s="12" t="inlineStr">
        <is>
          <t>Olabilir (yaklaşık 3 ila 10 yılda bir).</t>
        </is>
      </c>
    </row>
    <row r="16">
      <c r="A16" s="12" t="n">
        <v>3</v>
      </c>
      <c r="B16" s="12" t="inlineStr">
        <is>
          <t>Muhtemel</t>
        </is>
      </c>
      <c r="C16" s="12" t="inlineStr">
        <is>
          <t>Büyük ihtimalle olacak (yaklaşık yılda bir).</t>
        </is>
      </c>
    </row>
    <row r="17">
      <c r="A17" s="12" t="n">
        <v>4</v>
      </c>
      <c r="B17" s="12" t="inlineStr">
        <is>
          <t>Neredeyse kesin</t>
        </is>
      </c>
      <c r="C17" s="12" t="inlineStr">
        <is>
          <t>Yılda birkaç kez oluyor veya olacak.</t>
        </is>
      </c>
    </row>
    <row r="19">
      <c r="A19" s="10" t="inlineStr">
        <is>
          <t>Etki</t>
        </is>
      </c>
    </row>
    <row r="20" ht="32" customHeight="1">
      <c r="A20" s="11" t="inlineStr">
        <is>
          <t>Değer</t>
        </is>
      </c>
      <c r="B20" s="11" t="inlineStr">
        <is>
          <t>Ad</t>
        </is>
      </c>
      <c r="C20" s="11" t="inlineStr">
        <is>
          <t>Anlamı</t>
        </is>
      </c>
    </row>
    <row r="21">
      <c r="A21" s="12" t="n">
        <v>1</v>
      </c>
      <c r="B21" s="12" t="inlineStr">
        <is>
          <t>Küçük</t>
        </is>
      </c>
      <c r="C21" s="12" t="inlineStr">
        <is>
          <t>Sınırlı rahatsızlık, müşteriler için görünür etki yok. Maliyet önemsiz.</t>
        </is>
      </c>
    </row>
    <row r="22">
      <c r="A22" s="12" t="n">
        <v>2</v>
      </c>
      <c r="B22" s="12" t="inlineStr">
        <is>
          <t>Önemli</t>
        </is>
      </c>
      <c r="C22" s="12" t="inlineStr">
        <is>
          <t>Birkaç saatlik aksama, birkaç müşteri etkilenir, maliyet kontrol edilebilir.</t>
        </is>
      </c>
    </row>
    <row r="23">
      <c r="A23" s="12" t="n">
        <v>3</v>
      </c>
      <c r="B23" s="12" t="inlineStr">
        <is>
          <t>Ciddi</t>
        </is>
      </c>
      <c r="C23" s="12" t="inlineStr">
        <is>
          <t>Kilit bir faaliyet birkaç gün durur, şikâyet veya yaptırım olabilir, itibar zedelenir.</t>
        </is>
      </c>
    </row>
    <row r="24">
      <c r="A24" s="12" t="n">
        <v>4</v>
      </c>
      <c r="B24" s="12" t="inlineStr">
        <is>
          <t>Kritik</t>
        </is>
      </c>
      <c r="C24" s="12" t="inlineStr">
        <is>
          <t>Şirketin varlığı tehlikede: uzun süreli duruş, ağır yaptırım, büyük müşteri kaybı.</t>
        </is>
      </c>
    </row>
    <row r="26">
      <c r="A26" s="10" t="inlineStr">
        <is>
          <t>Risk seviyeleri (olasılık × etki)</t>
        </is>
      </c>
    </row>
    <row r="27" ht="32" customHeight="1">
      <c r="A27" s="11" t="inlineStr">
        <is>
          <t>Seviye</t>
        </is>
      </c>
      <c r="B27" s="11" t="inlineStr">
        <is>
          <t>Aralık</t>
        </is>
      </c>
      <c r="C27" s="11" t="inlineStr"/>
    </row>
    <row r="28">
      <c r="A28" s="13" t="inlineStr">
        <is>
          <t>Düşük</t>
        </is>
      </c>
      <c r="B28" s="8" t="inlineStr">
        <is>
          <t>1 – 3</t>
        </is>
      </c>
    </row>
    <row r="29">
      <c r="A29" s="14" t="inlineStr">
        <is>
          <t>Orta</t>
        </is>
      </c>
      <c r="B29" s="8" t="inlineStr">
        <is>
          <t>4 – 6</t>
        </is>
      </c>
    </row>
    <row r="30">
      <c r="A30" s="15" t="inlineStr">
        <is>
          <t>Yüksek</t>
        </is>
      </c>
      <c r="B30" s="8" t="inlineStr">
        <is>
          <t>8 – 9</t>
        </is>
      </c>
    </row>
    <row r="31">
      <c r="A31" s="16" t="inlineStr">
        <is>
          <t>Kritik</t>
        </is>
      </c>
      <c r="B31" s="8" t="inlineStr">
        <is>
          <t>12 – 16</t>
        </is>
      </c>
    </row>
  </sheetData>
  <dataValidations count="1">
    <dataValidation sqref="B9" showDropDown="0" showInputMessage="0" showErrorMessage="0" allowBlank="0" type="list">
      <formula1>"3,6,9"</formula1>
    </dataValidation>
  </dataValidations>
  <pageMargins left="0.75" right="0.75" top="1" bottom="1" header="0.5" footer="0.5"/>
  <pageSetup orientation="landscape" fitToHeight="0" fitToWidth="1"/>
  <headerFooter>
    <oddHeader/>
    <oddFooter>&amp;CMG CYBER · Mumin Guvendi · mumin-guvendi.com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B1220"/>
    <outlinePr summaryBelow="1" summaryRight="1"/>
    <pageSetUpPr fitToPage="1"/>
  </sheetPr>
  <dimension ref="A1:E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26" customWidth="1" min="3" max="3"/>
    <col width="24" customWidth="1" min="4" max="4"/>
    <col width="60" customWidth="1" min="5" max="5"/>
  </cols>
  <sheetData>
    <row r="1" ht="32" customHeight="1">
      <c r="A1" s="11" t="inlineStr">
        <is>
          <t>No</t>
        </is>
      </c>
      <c r="B1" s="11" t="inlineStr">
        <is>
          <t>Varlık</t>
        </is>
      </c>
      <c r="C1" s="11" t="inlineStr">
        <is>
          <t>Tür</t>
        </is>
      </c>
      <c r="D1" s="11" t="inlineStr">
        <is>
          <t>Sorumlu</t>
        </is>
      </c>
      <c r="E1" s="11" t="inlineStr">
        <is>
          <t>Açıklama</t>
        </is>
      </c>
    </row>
    <row r="2">
      <c r="A2" s="8" t="n">
        <v>1</v>
      </c>
      <c r="B2" s="8" t="n"/>
      <c r="C2" s="8" t="n"/>
      <c r="D2" s="8" t="n"/>
      <c r="E2" s="8" t="n"/>
    </row>
    <row r="3">
      <c r="A3" s="8" t="n">
        <v>2</v>
      </c>
      <c r="B3" s="8" t="n"/>
      <c r="C3" s="8" t="n"/>
      <c r="D3" s="8" t="n"/>
      <c r="E3" s="8" t="n"/>
    </row>
    <row r="4">
      <c r="A4" s="8" t="n">
        <v>3</v>
      </c>
      <c r="B4" s="8" t="n"/>
      <c r="C4" s="8" t="n"/>
      <c r="D4" s="8" t="n"/>
      <c r="E4" s="8" t="n"/>
    </row>
    <row r="5">
      <c r="A5" s="8" t="n">
        <v>4</v>
      </c>
      <c r="B5" s="8" t="n"/>
      <c r="C5" s="8" t="n"/>
      <c r="D5" s="8" t="n"/>
      <c r="E5" s="8" t="n"/>
    </row>
    <row r="6">
      <c r="A6" s="8" t="n">
        <v>5</v>
      </c>
      <c r="B6" s="8" t="n"/>
      <c r="C6" s="8" t="n"/>
      <c r="D6" s="8" t="n"/>
      <c r="E6" s="8" t="n"/>
    </row>
    <row r="7">
      <c r="A7" s="8" t="n">
        <v>6</v>
      </c>
      <c r="B7" s="8" t="n"/>
      <c r="C7" s="8" t="n"/>
      <c r="D7" s="8" t="n"/>
      <c r="E7" s="8" t="n"/>
    </row>
    <row r="8">
      <c r="A8" s="8" t="n">
        <v>7</v>
      </c>
      <c r="B8" s="8" t="n"/>
      <c r="C8" s="8" t="n"/>
      <c r="D8" s="8" t="n"/>
      <c r="E8" s="8" t="n"/>
    </row>
    <row r="9">
      <c r="A9" s="8" t="n">
        <v>8</v>
      </c>
      <c r="B9" s="8" t="n"/>
      <c r="C9" s="8" t="n"/>
      <c r="D9" s="8" t="n"/>
      <c r="E9" s="8" t="n"/>
    </row>
    <row r="10">
      <c r="A10" s="8" t="n">
        <v>9</v>
      </c>
      <c r="B10" s="8" t="n"/>
      <c r="C10" s="8" t="n"/>
      <c r="D10" s="8" t="n"/>
      <c r="E10" s="8" t="n"/>
    </row>
    <row r="11">
      <c r="A11" s="8" t="n">
        <v>10</v>
      </c>
      <c r="B11" s="8" t="n"/>
      <c r="C11" s="8" t="n"/>
      <c r="D11" s="8" t="n"/>
      <c r="E11" s="8" t="n"/>
    </row>
    <row r="12">
      <c r="A12" s="8" t="n">
        <v>11</v>
      </c>
      <c r="B12" s="8" t="n"/>
      <c r="C12" s="8" t="n"/>
      <c r="D12" s="8" t="n"/>
      <c r="E12" s="8" t="n"/>
    </row>
    <row r="13">
      <c r="A13" s="8" t="n">
        <v>12</v>
      </c>
      <c r="B13" s="8" t="n"/>
      <c r="C13" s="8" t="n"/>
      <c r="D13" s="8" t="n"/>
      <c r="E13" s="8" t="n"/>
    </row>
    <row r="14">
      <c r="A14" s="8" t="n">
        <v>13</v>
      </c>
      <c r="B14" s="8" t="n"/>
      <c r="C14" s="8" t="n"/>
      <c r="D14" s="8" t="n"/>
      <c r="E14" s="8" t="n"/>
    </row>
    <row r="15">
      <c r="A15" s="8" t="n">
        <v>14</v>
      </c>
      <c r="B15" s="8" t="n"/>
      <c r="C15" s="8" t="n"/>
      <c r="D15" s="8" t="n"/>
      <c r="E15" s="8" t="n"/>
    </row>
    <row r="16">
      <c r="A16" s="8" t="n">
        <v>15</v>
      </c>
      <c r="B16" s="8" t="n"/>
      <c r="C16" s="8" t="n"/>
      <c r="D16" s="8" t="n"/>
      <c r="E16" s="8" t="n"/>
    </row>
    <row r="17">
      <c r="A17" s="8" t="n">
        <v>16</v>
      </c>
      <c r="B17" s="8" t="n"/>
      <c r="C17" s="8" t="n"/>
      <c r="D17" s="8" t="n"/>
      <c r="E17" s="8" t="n"/>
    </row>
    <row r="18">
      <c r="A18" s="8" t="n">
        <v>17</v>
      </c>
      <c r="B18" s="8" t="n"/>
      <c r="C18" s="8" t="n"/>
      <c r="D18" s="8" t="n"/>
      <c r="E18" s="8" t="n"/>
    </row>
    <row r="19">
      <c r="A19" s="8" t="n">
        <v>18</v>
      </c>
      <c r="B19" s="8" t="n"/>
      <c r="C19" s="8" t="n"/>
      <c r="D19" s="8" t="n"/>
      <c r="E19" s="8" t="n"/>
    </row>
    <row r="20">
      <c r="A20" s="8" t="n">
        <v>19</v>
      </c>
      <c r="B20" s="8" t="n"/>
      <c r="C20" s="8" t="n"/>
      <c r="D20" s="8" t="n"/>
      <c r="E20" s="8" t="n"/>
    </row>
    <row r="21">
      <c r="A21" s="8" t="n">
        <v>20</v>
      </c>
      <c r="B21" s="8" t="n"/>
      <c r="C21" s="8" t="n"/>
      <c r="D21" s="8" t="n"/>
      <c r="E21" s="8" t="n"/>
    </row>
    <row r="22">
      <c r="A22" s="8" t="n">
        <v>21</v>
      </c>
      <c r="B22" s="8" t="n"/>
      <c r="C22" s="8" t="n"/>
      <c r="D22" s="8" t="n"/>
      <c r="E22" s="8" t="n"/>
    </row>
    <row r="23">
      <c r="A23" s="8" t="n">
        <v>22</v>
      </c>
      <c r="B23" s="8" t="n"/>
      <c r="C23" s="8" t="n"/>
      <c r="D23" s="8" t="n"/>
      <c r="E23" s="8" t="n"/>
    </row>
    <row r="24">
      <c r="A24" s="8" t="n">
        <v>23</v>
      </c>
      <c r="B24" s="8" t="n"/>
      <c r="C24" s="8" t="n"/>
      <c r="D24" s="8" t="n"/>
      <c r="E24" s="8" t="n"/>
    </row>
    <row r="25">
      <c r="A25" s="8" t="n">
        <v>24</v>
      </c>
      <c r="B25" s="8" t="n"/>
      <c r="C25" s="8" t="n"/>
      <c r="D25" s="8" t="n"/>
      <c r="E25" s="8" t="n"/>
    </row>
    <row r="26">
      <c r="A26" s="8" t="n">
        <v>25</v>
      </c>
      <c r="B26" s="8" t="n"/>
      <c r="C26" s="8" t="n"/>
      <c r="D26" s="8" t="n"/>
      <c r="E26" s="8" t="n"/>
    </row>
    <row r="27">
      <c r="A27" s="8" t="n">
        <v>26</v>
      </c>
      <c r="B27" s="8" t="n"/>
      <c r="C27" s="8" t="n"/>
      <c r="D27" s="8" t="n"/>
      <c r="E27" s="8" t="n"/>
    </row>
    <row r="28">
      <c r="A28" s="8" t="n">
        <v>27</v>
      </c>
      <c r="B28" s="8" t="n"/>
      <c r="C28" s="8" t="n"/>
      <c r="D28" s="8" t="n"/>
      <c r="E28" s="8" t="n"/>
    </row>
    <row r="29">
      <c r="A29" s="8" t="n">
        <v>28</v>
      </c>
      <c r="B29" s="8" t="n"/>
      <c r="C29" s="8" t="n"/>
      <c r="D29" s="8" t="n"/>
      <c r="E29" s="8" t="n"/>
    </row>
    <row r="30">
      <c r="A30" s="8" t="n">
        <v>29</v>
      </c>
      <c r="B30" s="8" t="n"/>
      <c r="C30" s="8" t="n"/>
      <c r="D30" s="8" t="n"/>
      <c r="E30" s="8" t="n"/>
    </row>
    <row r="31">
      <c r="A31" s="8" t="n">
        <v>30</v>
      </c>
      <c r="B31" s="8" t="n"/>
      <c r="C31" s="8" t="n"/>
      <c r="D31" s="8" t="n"/>
      <c r="E31" s="8" t="n"/>
    </row>
    <row r="32">
      <c r="A32" s="8" t="n">
        <v>31</v>
      </c>
      <c r="B32" s="8" t="n"/>
      <c r="C32" s="8" t="n"/>
      <c r="D32" s="8" t="n"/>
      <c r="E32" s="8" t="n"/>
    </row>
    <row r="33">
      <c r="A33" s="8" t="n">
        <v>32</v>
      </c>
      <c r="B33" s="8" t="n"/>
      <c r="C33" s="8" t="n"/>
      <c r="D33" s="8" t="n"/>
      <c r="E33" s="8" t="n"/>
    </row>
    <row r="34">
      <c r="A34" s="8" t="n">
        <v>33</v>
      </c>
      <c r="B34" s="8" t="n"/>
      <c r="C34" s="8" t="n"/>
      <c r="D34" s="8" t="n"/>
      <c r="E34" s="8" t="n"/>
    </row>
    <row r="35">
      <c r="A35" s="8" t="n">
        <v>34</v>
      </c>
      <c r="B35" s="8" t="n"/>
      <c r="C35" s="8" t="n"/>
      <c r="D35" s="8" t="n"/>
      <c r="E35" s="8" t="n"/>
    </row>
    <row r="36">
      <c r="A36" s="8" t="n">
        <v>35</v>
      </c>
      <c r="B36" s="8" t="n"/>
      <c r="C36" s="8" t="n"/>
      <c r="D36" s="8" t="n"/>
      <c r="E36" s="8" t="n"/>
    </row>
    <row r="37">
      <c r="A37" s="8" t="n">
        <v>36</v>
      </c>
      <c r="B37" s="8" t="n"/>
      <c r="C37" s="8" t="n"/>
      <c r="D37" s="8" t="n"/>
      <c r="E37" s="8" t="n"/>
    </row>
    <row r="38">
      <c r="A38" s="8" t="n">
        <v>37</v>
      </c>
      <c r="B38" s="8" t="n"/>
      <c r="C38" s="8" t="n"/>
      <c r="D38" s="8" t="n"/>
      <c r="E38" s="8" t="n"/>
    </row>
    <row r="39">
      <c r="A39" s="8" t="n">
        <v>38</v>
      </c>
      <c r="B39" s="8" t="n"/>
      <c r="C39" s="8" t="n"/>
      <c r="D39" s="8" t="n"/>
      <c r="E39" s="8" t="n"/>
    </row>
    <row r="40">
      <c r="A40" s="8" t="n">
        <v>39</v>
      </c>
      <c r="B40" s="8" t="n"/>
      <c r="C40" s="8" t="n"/>
      <c r="D40" s="8" t="n"/>
      <c r="E40" s="8" t="n"/>
    </row>
    <row r="41">
      <c r="A41" s="8" t="n">
        <v>40</v>
      </c>
      <c r="B41" s="8" t="n"/>
      <c r="C41" s="8" t="n"/>
      <c r="D41" s="8" t="n"/>
      <c r="E41" s="8" t="n"/>
    </row>
  </sheetData>
  <dataValidations count="1">
    <dataValidation sqref="C2:C41" showDropDown="0" showInputMessage="0" showErrorMessage="0" allowBlank="1" type="list">
      <formula1>"İş süreci,Bilgi / veri,Donanım,Yazılım / uygulama,Ağ,İnsanlar,Tesis / bina,Hizmet sağlayıcı / bulut"</formula1>
    </dataValidation>
  </dataValidations>
  <pageMargins left="0.75" right="0.75" top="1" bottom="1" header="0.5" footer="0.5"/>
  <pageSetup orientation="landscape" fitToHeight="0" fitToWidth="1"/>
  <headerFooter>
    <oddHeader/>
    <oddFooter>&amp;CMG CYBER · Mumin Guvendi · mumin-guvendi.com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22D3EE"/>
    <outlinePr summaryBelow="1" summaryRight="1"/>
    <pageSetUpPr fitToPage="1"/>
  </sheetPr>
  <dimension ref="A1:Z6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0" customWidth="1" min="2" max="2"/>
    <col width="46" customWidth="1" min="3" max="3"/>
    <col width="22" customWidth="1" min="4" max="4"/>
    <col width="4" customWidth="1" min="5" max="5"/>
    <col width="4" customWidth="1" min="6" max="6"/>
    <col width="4" customWidth="1" min="7" max="7"/>
    <col width="30" customWidth="1" min="8" max="8"/>
    <col width="12" customWidth="1" min="9" max="9"/>
    <col width="10" customWidth="1" min="10" max="10"/>
    <col width="8" customWidth="1" min="11" max="11"/>
    <col width="11" customWidth="1" min="12" max="12"/>
    <col width="10" customWidth="1" min="13" max="13"/>
    <col width="15" customWidth="1" min="14" max="14"/>
    <col width="22" customWidth="1" min="15" max="15"/>
    <col width="22" customWidth="1" min="16" max="16"/>
    <col width="32" customWidth="1" min="17" max="17"/>
    <col width="18" customWidth="1" min="18" max="18"/>
    <col width="12" customWidth="1" min="19" max="19"/>
    <col width="12" customWidth="1" min="20" max="20"/>
    <col width="10" customWidth="1" min="21" max="21"/>
    <col width="9" customWidth="1" min="22" max="22"/>
    <col width="11" customWidth="1" min="23" max="23"/>
    <col width="14" customWidth="1" min="24" max="24"/>
    <col hidden="1" width="13" customWidth="1" min="25" max="25"/>
    <col hidden="1" width="13" customWidth="1" min="26" max="26"/>
  </cols>
  <sheetData>
    <row r="1" ht="32" customHeight="1">
      <c r="A1" s="11" t="inlineStr">
        <is>
          <t>No</t>
        </is>
      </c>
      <c r="B1" s="11" t="inlineStr">
        <is>
          <t>Senaryo</t>
        </is>
      </c>
      <c r="C1" s="11" t="inlineStr">
        <is>
          <t>Açıklama</t>
        </is>
      </c>
      <c r="D1" s="11" t="inlineStr">
        <is>
          <t>İlgili varlık</t>
        </is>
      </c>
      <c r="E1" s="11" t="inlineStr">
        <is>
          <t>G</t>
        </is>
      </c>
      <c r="F1" s="11" t="inlineStr">
        <is>
          <t>B</t>
        </is>
      </c>
      <c r="G1" s="11" t="inlineStr">
        <is>
          <t>E</t>
        </is>
      </c>
      <c r="H1" s="11" t="inlineStr">
        <is>
          <t>Mevcut önlemler</t>
        </is>
      </c>
      <c r="I1" s="11" t="inlineStr">
        <is>
          <t>Olasılık (1-4)</t>
        </is>
      </c>
      <c r="J1" s="11" t="inlineStr">
        <is>
          <t>Etki (1-4)</t>
        </is>
      </c>
      <c r="K1" s="11" t="inlineStr">
        <is>
          <t>Seviye</t>
        </is>
      </c>
      <c r="L1" s="11" t="inlineStr">
        <is>
          <t>Ad</t>
        </is>
      </c>
      <c r="M1" s="11" t="inlineStr">
        <is>
          <t>İşlenecek mi?</t>
        </is>
      </c>
      <c r="N1" s="11" t="inlineStr">
        <is>
          <t>İşleme seçeneği</t>
        </is>
      </c>
      <c r="O1" s="11" t="inlineStr">
        <is>
          <t>Önerilen önlemler (Ek A)</t>
        </is>
      </c>
      <c r="P1" s="11" t="inlineStr">
        <is>
          <t>Seçilen önlemler (Ek A)</t>
        </is>
      </c>
      <c r="Q1" s="11" t="inlineStr">
        <is>
          <t>Planlanan aksiyon</t>
        </is>
      </c>
      <c r="R1" s="11" t="inlineStr">
        <is>
          <t>Risk sahibi</t>
        </is>
      </c>
      <c r="S1" s="11" t="inlineStr">
        <is>
          <t>Son tarih</t>
        </is>
      </c>
      <c r="T1" s="11" t="inlineStr">
        <is>
          <t>Artık olasılık</t>
        </is>
      </c>
      <c r="U1" s="11" t="inlineStr">
        <is>
          <t>Artık etki</t>
        </is>
      </c>
      <c r="V1" s="11" t="inlineStr">
        <is>
          <t>Artık seviye</t>
        </is>
      </c>
      <c r="W1" s="11" t="inlineStr">
        <is>
          <t>Artık ad</t>
        </is>
      </c>
      <c r="X1" s="11" t="inlineStr">
        <is>
          <t>Durum</t>
        </is>
      </c>
    </row>
    <row r="2">
      <c r="A2" s="12" t="n">
        <v>1</v>
      </c>
      <c r="B2" s="12" t="inlineStr">
        <is>
          <t>Fidye yazılımı</t>
        </is>
      </c>
      <c r="C2" s="12" t="inlineStr">
        <is>
          <t>Bir saldırgan sunucuları ve bilgisayarları şifreler, faaliyeti durdurur ve fidye ister.</t>
        </is>
      </c>
      <c r="D2" s="12" t="n"/>
      <c r="E2" s="12" t="inlineStr">
        <is>
          <t>x</t>
        </is>
      </c>
      <c r="F2" s="12" t="inlineStr">
        <is>
          <t>x</t>
        </is>
      </c>
      <c r="G2" s="12" t="inlineStr">
        <is>
          <t>x</t>
        </is>
      </c>
      <c r="H2" s="12" t="n"/>
      <c r="I2" s="12" t="n"/>
      <c r="J2" s="12" t="n"/>
      <c r="K2" s="17">
        <f>IF(OR(I2="",J2=""),"",I2*J2)</f>
        <v/>
      </c>
      <c r="L2" s="17">
        <f>IF(K2="","",IF(K2&lt;=3,"Düşük",IF(K2&lt;=6,"Orta",IF(K2&lt;=9,"Yüksek","Kritik"))))</f>
        <v/>
      </c>
      <c r="M2" s="17">
        <f>IF(K2="","",IF(K2&gt;'Bağlam'!$B$9,"Evet","Hayır"))</f>
        <v/>
      </c>
      <c r="N2" s="12" t="n"/>
      <c r="O2" s="12" t="inlineStr">
        <is>
          <t>8.7 Zararlı yazılım koruması, 8.8 Zafiyet yönetimi, 8.13 Yedekleme, 6.3 Farkındalık ve eğitim, 5.24 Olaylara hazırlık, 8.22 Ağ ayrımı</t>
        </is>
      </c>
      <c r="P2" s="12" t="n"/>
      <c r="Q2" s="12" t="n"/>
      <c r="R2" s="12" t="n"/>
      <c r="S2" s="12" t="n"/>
      <c r="T2" s="12" t="n"/>
      <c r="U2" s="12" t="n"/>
      <c r="V2" s="17">
        <f>IF(OR(T2="",U2=""),"",T2*U2)</f>
        <v/>
      </c>
      <c r="W2" s="17">
        <f>IF(V2="","",IF(V2&lt;=3,"Düşük",IF(V2&lt;=6,"Orta",IF(V2&lt;=9,"Yüksek","Kritik"))))</f>
        <v/>
      </c>
      <c r="X2" s="12" t="n"/>
      <c r="Y2">
        <f>IF(AND(T2&lt;&gt;"",U2&lt;&gt;""),T2,I2)</f>
        <v/>
      </c>
      <c r="Z2">
        <f>IF(AND(T2&lt;&gt;"",U2&lt;&gt;""),U2,J2)</f>
        <v/>
      </c>
    </row>
    <row r="3">
      <c r="A3" s="12" t="n">
        <v>2</v>
      </c>
      <c r="B3" s="12" t="inlineStr">
        <is>
          <t>Oltalama ve kimlik bilgisi hırsızlığı</t>
        </is>
      </c>
      <c r="C3" s="12" t="inlineStr">
        <is>
          <t>Bir çalışan parolasını sahte bir siteye girer; saldırgan e-postaya ve verilere erişir.</t>
        </is>
      </c>
      <c r="D3" s="12" t="n"/>
      <c r="E3" s="12" t="inlineStr">
        <is>
          <t>x</t>
        </is>
      </c>
      <c r="F3" s="12" t="inlineStr">
        <is>
          <t>x</t>
        </is>
      </c>
      <c r="G3" s="12" t="n"/>
      <c r="H3" s="12" t="n"/>
      <c r="I3" s="12" t="n"/>
      <c r="J3" s="12" t="n"/>
      <c r="K3" s="17">
        <f>IF(OR(I3="",J3=""),"",I3*J3)</f>
        <v/>
      </c>
      <c r="L3" s="17">
        <f>IF(K3="","",IF(K3&lt;=3,"Düşük",IF(K3&lt;=6,"Orta",IF(K3&lt;=9,"Yüksek","Kritik"))))</f>
        <v/>
      </c>
      <c r="M3" s="17">
        <f>IF(K3="","",IF(K3&gt;'Bağlam'!$B$9,"Evet","Hayır"))</f>
        <v/>
      </c>
      <c r="N3" s="12" t="n"/>
      <c r="O3" s="12" t="inlineStr">
        <is>
          <t>6.3 Farkındalık ve eğitim, 8.5 Güvenli kimlik doğrulama, 5.17 Kimlik doğrulama bilgileri, 8.23 Web filtreleme, 6.8 Olay bildirimi</t>
        </is>
      </c>
      <c r="P3" s="12" t="n"/>
      <c r="Q3" s="12" t="n"/>
      <c r="R3" s="12" t="n"/>
      <c r="S3" s="12" t="n"/>
      <c r="T3" s="12" t="n"/>
      <c r="U3" s="12" t="n"/>
      <c r="V3" s="17">
        <f>IF(OR(T3="",U3=""),"",T3*U3)</f>
        <v/>
      </c>
      <c r="W3" s="17">
        <f>IF(V3="","",IF(V3&lt;=3,"Düşük",IF(V3&lt;=6,"Orta",IF(V3&lt;=9,"Yüksek","Kritik"))))</f>
        <v/>
      </c>
      <c r="X3" s="12" t="n"/>
      <c r="Y3">
        <f>IF(AND(T3&lt;&gt;"",U3&lt;&gt;""),T3,I3)</f>
        <v/>
      </c>
      <c r="Z3">
        <f>IF(AND(T3&lt;&gt;"",U3&lt;&gt;""),U3,J3)</f>
        <v/>
      </c>
    </row>
    <row r="4">
      <c r="A4" s="12" t="n">
        <v>3</v>
      </c>
      <c r="B4" s="12" t="inlineStr">
        <is>
          <t>CEO / fatura dolandırıcılığı</t>
        </is>
      </c>
      <c r="C4" s="12" t="inlineStr">
        <is>
          <t>Sahte bir yönetici veya tedarikçi acil bir havale ya da banka bilgisi değişikliği elde eder.</t>
        </is>
      </c>
      <c r="D4" s="12" t="n"/>
      <c r="E4" s="12" t="n"/>
      <c r="F4" s="12" t="inlineStr">
        <is>
          <t>x</t>
        </is>
      </c>
      <c r="G4" s="12" t="n"/>
      <c r="H4" s="12" t="n"/>
      <c r="I4" s="12" t="n"/>
      <c r="J4" s="12" t="n"/>
      <c r="K4" s="17">
        <f>IF(OR(I4="",J4=""),"",I4*J4)</f>
        <v/>
      </c>
      <c r="L4" s="17">
        <f>IF(K4="","",IF(K4&lt;=3,"Düşük",IF(K4&lt;=6,"Orta",IF(K4&lt;=9,"Yüksek","Kritik"))))</f>
        <v/>
      </c>
      <c r="M4" s="17">
        <f>IF(K4="","",IF(K4&gt;'Bağlam'!$B$9,"Evet","Hayır"))</f>
        <v/>
      </c>
      <c r="N4" s="12" t="n"/>
      <c r="O4" s="12" t="inlineStr">
        <is>
          <t>6.3 Farkındalık ve eğitim, 5.3 Görevler ayrılığı, 5.14 Bilgi aktarımı</t>
        </is>
      </c>
      <c r="P4" s="12" t="n"/>
      <c r="Q4" s="12" t="n"/>
      <c r="R4" s="12" t="n"/>
      <c r="S4" s="12" t="n"/>
      <c r="T4" s="12" t="n"/>
      <c r="U4" s="12" t="n"/>
      <c r="V4" s="17">
        <f>IF(OR(T4="",U4=""),"",T4*U4)</f>
        <v/>
      </c>
      <c r="W4" s="17">
        <f>IF(V4="","",IF(V4&lt;=3,"Düşük",IF(V4&lt;=6,"Orta",IF(V4&lt;=9,"Yüksek","Kritik"))))</f>
        <v/>
      </c>
      <c r="X4" s="12" t="n"/>
      <c r="Y4">
        <f>IF(AND(T4&lt;&gt;"",U4&lt;&gt;""),T4,I4)</f>
        <v/>
      </c>
      <c r="Z4">
        <f>IF(AND(T4&lt;&gt;"",U4&lt;&gt;""),U4,J4)</f>
        <v/>
      </c>
    </row>
    <row r="5">
      <c r="A5" s="12" t="n">
        <v>4</v>
      </c>
      <c r="B5" s="12" t="inlineStr">
        <is>
          <t>Yamalanmamış açığın istismarı</t>
        </is>
      </c>
      <c r="C5" s="12" t="inlineStr">
        <is>
          <t>İnternete açık bir sunucudaki bilinen bir zafiyet, yama yapılmadığı için istismar edilir.</t>
        </is>
      </c>
      <c r="D5" s="12" t="n"/>
      <c r="E5" s="12" t="inlineStr">
        <is>
          <t>x</t>
        </is>
      </c>
      <c r="F5" s="12" t="inlineStr">
        <is>
          <t>x</t>
        </is>
      </c>
      <c r="G5" s="12" t="inlineStr">
        <is>
          <t>x</t>
        </is>
      </c>
      <c r="H5" s="12" t="n"/>
      <c r="I5" s="12" t="n"/>
      <c r="J5" s="12" t="n"/>
      <c r="K5" s="17">
        <f>IF(OR(I5="",J5=""),"",I5*J5)</f>
        <v/>
      </c>
      <c r="L5" s="17">
        <f>IF(K5="","",IF(K5&lt;=3,"Düşük",IF(K5&lt;=6,"Orta",IF(K5&lt;=9,"Yüksek","Kritik"))))</f>
        <v/>
      </c>
      <c r="M5" s="17">
        <f>IF(K5="","",IF(K5&gt;'Bağlam'!$B$9,"Evet","Hayır"))</f>
        <v/>
      </c>
      <c r="N5" s="12" t="n"/>
      <c r="O5" s="12" t="inlineStr">
        <is>
          <t>8.8 Zafiyet yönetimi, 8.9 Yapılandırma yönetimi, 5.7 Tehdit istihbaratı, 8.20 Ağ güvenliği</t>
        </is>
      </c>
      <c r="P5" s="12" t="n"/>
      <c r="Q5" s="12" t="n"/>
      <c r="R5" s="12" t="n"/>
      <c r="S5" s="12" t="n"/>
      <c r="T5" s="12" t="n"/>
      <c r="U5" s="12" t="n"/>
      <c r="V5" s="17">
        <f>IF(OR(T5="",U5=""),"",T5*U5)</f>
        <v/>
      </c>
      <c r="W5" s="17">
        <f>IF(V5="","",IF(V5&lt;=3,"Düşük",IF(V5&lt;=6,"Orta",IF(V5&lt;=9,"Yüksek","Kritik"))))</f>
        <v/>
      </c>
      <c r="X5" s="12" t="n"/>
      <c r="Y5">
        <f>IF(AND(T5&lt;&gt;"",U5&lt;&gt;""),T5,I5)</f>
        <v/>
      </c>
      <c r="Z5">
        <f>IF(AND(T5&lt;&gt;"",U5&lt;&gt;""),U5,J5)</f>
        <v/>
      </c>
    </row>
    <row r="6">
      <c r="A6" s="12" t="n">
        <v>5</v>
      </c>
      <c r="B6" s="12" t="inlineStr">
        <is>
          <t>Yönetici hesabının kötüye kullanımı</t>
        </is>
      </c>
      <c r="C6" s="12" t="inlineStr">
        <is>
          <t>Çalınan veya kötüye kullanılan ayrıcalıklı bir hesap sistemleri değiştirmek ya da yok etmek için kullanılır.</t>
        </is>
      </c>
      <c r="D6" s="12" t="n"/>
      <c r="E6" s="12" t="inlineStr">
        <is>
          <t>x</t>
        </is>
      </c>
      <c r="F6" s="12" t="inlineStr">
        <is>
          <t>x</t>
        </is>
      </c>
      <c r="G6" s="12" t="inlineStr">
        <is>
          <t>x</t>
        </is>
      </c>
      <c r="H6" s="12" t="n"/>
      <c r="I6" s="12" t="n"/>
      <c r="J6" s="12" t="n"/>
      <c r="K6" s="17">
        <f>IF(OR(I6="",J6=""),"",I6*J6)</f>
        <v/>
      </c>
      <c r="L6" s="17">
        <f>IF(K6="","",IF(K6&lt;=3,"Düşük",IF(K6&lt;=6,"Orta",IF(K6&lt;=9,"Yüksek","Kritik"))))</f>
        <v/>
      </c>
      <c r="M6" s="17">
        <f>IF(K6="","",IF(K6&gt;'Bağlam'!$B$9,"Evet","Hayır"))</f>
        <v/>
      </c>
      <c r="N6" s="12" t="n"/>
      <c r="O6" s="12" t="inlineStr">
        <is>
          <t>8.2 Ayrıcalıklı erişim, 5.18 Erişim hakları, 8.15 Kayıt tutma, 8.16 Faaliyet izleme, 5.3 Görevler ayrılığı</t>
        </is>
      </c>
      <c r="P6" s="12" t="n"/>
      <c r="Q6" s="12" t="n"/>
      <c r="R6" s="12" t="n"/>
      <c r="S6" s="12" t="n"/>
      <c r="T6" s="12" t="n"/>
      <c r="U6" s="12" t="n"/>
      <c r="V6" s="17">
        <f>IF(OR(T6="",U6=""),"",T6*U6)</f>
        <v/>
      </c>
      <c r="W6" s="17">
        <f>IF(V6="","",IF(V6&lt;=3,"Düşük",IF(V6&lt;=6,"Orta",IF(V6&lt;=9,"Yüksek","Kritik"))))</f>
        <v/>
      </c>
      <c r="X6" s="12" t="n"/>
      <c r="Y6">
        <f>IF(AND(T6&lt;&gt;"",U6&lt;&gt;""),T6,I6)</f>
        <v/>
      </c>
      <c r="Z6">
        <f>IF(AND(T6&lt;&gt;"",U6&lt;&gt;""),U6,J6)</f>
        <v/>
      </c>
    </row>
    <row r="7">
      <c r="A7" s="12" t="n">
        <v>6</v>
      </c>
      <c r="B7" s="12" t="inlineStr">
        <is>
          <t>Çalışan kaynaklı veri sızıntısı</t>
        </is>
      </c>
      <c r="C7" s="12" t="inlineStr">
        <is>
          <t>Bir çalışan veya ayrılan kişi müşteri dosyalarını ya da ticari sırları götürür.</t>
        </is>
      </c>
      <c r="D7" s="12" t="n"/>
      <c r="E7" s="12" t="inlineStr">
        <is>
          <t>x</t>
        </is>
      </c>
      <c r="F7" s="12" t="n"/>
      <c r="G7" s="12" t="n"/>
      <c r="H7" s="12" t="n"/>
      <c r="I7" s="12" t="n"/>
      <c r="J7" s="12" t="n"/>
      <c r="K7" s="17">
        <f>IF(OR(I7="",J7=""),"",I7*J7)</f>
        <v/>
      </c>
      <c r="L7" s="17">
        <f>IF(K7="","",IF(K7&lt;=3,"Düşük",IF(K7&lt;=6,"Orta",IF(K7&lt;=9,"Yüksek","Kritik"))))</f>
        <v/>
      </c>
      <c r="M7" s="17">
        <f>IF(K7="","",IF(K7&gt;'Bağlam'!$B$9,"Evet","Hayır"))</f>
        <v/>
      </c>
      <c r="N7" s="12" t="n"/>
      <c r="O7" s="12" t="inlineStr">
        <is>
          <t>5.15 Erişim kontrolü, 8.12 Veri sızıntısı önleme, 6.6 Gizlilik anlaşmaları, 5.12 Bilgi sınıflandırma, 6.4 Disiplin süreci</t>
        </is>
      </c>
      <c r="P7" s="12" t="n"/>
      <c r="Q7" s="12" t="n"/>
      <c r="R7" s="12" t="n"/>
      <c r="S7" s="12" t="n"/>
      <c r="T7" s="12" t="n"/>
      <c r="U7" s="12" t="n"/>
      <c r="V7" s="17">
        <f>IF(OR(T7="",U7=""),"",T7*U7)</f>
        <v/>
      </c>
      <c r="W7" s="17">
        <f>IF(V7="","",IF(V7&lt;=3,"Düşük",IF(V7&lt;=6,"Orta",IF(V7&lt;=9,"Yüksek","Kritik"))))</f>
        <v/>
      </c>
      <c r="X7" s="12" t="n"/>
      <c r="Y7">
        <f>IF(AND(T7&lt;&gt;"",U7&lt;&gt;""),T7,I7)</f>
        <v/>
      </c>
      <c r="Z7">
        <f>IF(AND(T7&lt;&gt;"",U7&lt;&gt;""),U7,J7)</f>
        <v/>
      </c>
    </row>
    <row r="8">
      <c r="A8" s="12" t="n">
        <v>7</v>
      </c>
      <c r="B8" s="12" t="inlineStr">
        <is>
          <t>Dizüstü bilgisayarın kaybı veya çalınması</t>
        </is>
      </c>
      <c r="C8" s="12" t="inlineStr">
        <is>
          <t>Hassas veri içeren şifrelenmemiş bir bilgisayar veya USB bellek kaybolur.</t>
        </is>
      </c>
      <c r="D8" s="12" t="n"/>
      <c r="E8" s="12" t="inlineStr">
        <is>
          <t>x</t>
        </is>
      </c>
      <c r="F8" s="12" t="n"/>
      <c r="G8" s="12" t="n"/>
      <c r="H8" s="12" t="n"/>
      <c r="I8" s="12" t="n"/>
      <c r="J8" s="12" t="n"/>
      <c r="K8" s="17">
        <f>IF(OR(I8="",J8=""),"",I8*J8)</f>
        <v/>
      </c>
      <c r="L8" s="17">
        <f>IF(K8="","",IF(K8&lt;=3,"Düşük",IF(K8&lt;=6,"Orta",IF(K8&lt;=9,"Yüksek","Kritik"))))</f>
        <v/>
      </c>
      <c r="M8" s="17">
        <f>IF(K8="","",IF(K8&gt;'Bağlam'!$B$9,"Evet","Hayır"))</f>
        <v/>
      </c>
      <c r="N8" s="12" t="n"/>
      <c r="O8" s="12" t="inlineStr">
        <is>
          <t>8.1 Kullanıcı cihazları, 7.9 Bina dışındaki ekipman, 8.24 Kriptografi, 7.10 Depolama ortamları</t>
        </is>
      </c>
      <c r="P8" s="12" t="n"/>
      <c r="Q8" s="12" t="n"/>
      <c r="R8" s="12" t="n"/>
      <c r="S8" s="12" t="n"/>
      <c r="T8" s="12" t="n"/>
      <c r="U8" s="12" t="n"/>
      <c r="V8" s="17">
        <f>IF(OR(T8="",U8=""),"",T8*U8)</f>
        <v/>
      </c>
      <c r="W8" s="17">
        <f>IF(V8="","",IF(V8&lt;=3,"Düşük",IF(V8&lt;=6,"Orta",IF(V8&lt;=9,"Yüksek","Kritik"))))</f>
        <v/>
      </c>
      <c r="X8" s="12" t="n"/>
      <c r="Y8">
        <f>IF(AND(T8&lt;&gt;"",U8&lt;&gt;""),T8,I8)</f>
        <v/>
      </c>
      <c r="Z8">
        <f>IF(AND(T8&lt;&gt;"",U8&lt;&gt;""),U8,J8)</f>
        <v/>
      </c>
    </row>
    <row r="9">
      <c r="A9" s="12" t="n">
        <v>8</v>
      </c>
      <c r="B9" s="12" t="inlineStr">
        <is>
          <t>Tedarikçinin ele geçirilmesi</t>
        </is>
      </c>
      <c r="C9" s="12" t="inlineStr">
        <is>
          <t>Sistemlerinize erişimi olan bir tedarikçi hacklenir ve giriş kapısı olarak kullanılır.</t>
        </is>
      </c>
      <c r="D9" s="12" t="n"/>
      <c r="E9" s="12" t="inlineStr">
        <is>
          <t>x</t>
        </is>
      </c>
      <c r="F9" s="12" t="inlineStr">
        <is>
          <t>x</t>
        </is>
      </c>
      <c r="G9" s="12" t="inlineStr">
        <is>
          <t>x</t>
        </is>
      </c>
      <c r="H9" s="12" t="n"/>
      <c r="I9" s="12" t="n"/>
      <c r="J9" s="12" t="n"/>
      <c r="K9" s="17">
        <f>IF(OR(I9="",J9=""),"",I9*J9)</f>
        <v/>
      </c>
      <c r="L9" s="17">
        <f>IF(K9="","",IF(K9&lt;=3,"Düşük",IF(K9&lt;=6,"Orta",IF(K9&lt;=9,"Yüksek","Kritik"))))</f>
        <v/>
      </c>
      <c r="M9" s="17">
        <f>IF(K9="","",IF(K9&gt;'Bağlam'!$B$9,"Evet","Hayır"))</f>
        <v/>
      </c>
      <c r="N9" s="12" t="n"/>
      <c r="O9" s="12" t="inlineStr">
        <is>
          <t>5.19 Tedarikçi güvenliği, 5.20 Sözleşmelerde güvenlik, 5.21 BİT tedarik zinciri, 5.22 Tedarikçi izleme</t>
        </is>
      </c>
      <c r="P9" s="12" t="n"/>
      <c r="Q9" s="12" t="n"/>
      <c r="R9" s="12" t="n"/>
      <c r="S9" s="12" t="n"/>
      <c r="T9" s="12" t="n"/>
      <c r="U9" s="12" t="n"/>
      <c r="V9" s="17">
        <f>IF(OR(T9="",U9=""),"",T9*U9)</f>
        <v/>
      </c>
      <c r="W9" s="17">
        <f>IF(V9="","",IF(V9&lt;=3,"Düşük",IF(V9&lt;=6,"Orta",IF(V9&lt;=9,"Yüksek","Kritik"))))</f>
        <v/>
      </c>
      <c r="X9" s="12" t="n"/>
      <c r="Y9">
        <f>IF(AND(T9&lt;&gt;"",U9&lt;&gt;""),T9,I9)</f>
        <v/>
      </c>
      <c r="Z9">
        <f>IF(AND(T9&lt;&gt;"",U9&lt;&gt;""),U9,J9)</f>
        <v/>
      </c>
    </row>
    <row r="10">
      <c r="A10" s="12" t="n">
        <v>9</v>
      </c>
      <c r="B10" s="12" t="inlineStr">
        <is>
          <t>Bulut yapılandırma hatası</t>
        </is>
      </c>
      <c r="C10" s="12" t="inlineStr">
        <is>
          <t>Bir bulut depolama alanı herkese açık bırakılır ve veriler ifşa olur.</t>
        </is>
      </c>
      <c r="D10" s="12" t="n"/>
      <c r="E10" s="12" t="inlineStr">
        <is>
          <t>x</t>
        </is>
      </c>
      <c r="F10" s="12" t="n"/>
      <c r="G10" s="12" t="n"/>
      <c r="H10" s="12" t="n"/>
      <c r="I10" s="12" t="n"/>
      <c r="J10" s="12" t="n"/>
      <c r="K10" s="17">
        <f>IF(OR(I10="",J10=""),"",I10*J10)</f>
        <v/>
      </c>
      <c r="L10" s="17">
        <f>IF(K10="","",IF(K10&lt;=3,"Düşük",IF(K10&lt;=6,"Orta",IF(K10&lt;=9,"Yüksek","Kritik"))))</f>
        <v/>
      </c>
      <c r="M10" s="17">
        <f>IF(K10="","",IF(K10&gt;'Bağlam'!$B$9,"Evet","Hayır"))</f>
        <v/>
      </c>
      <c r="N10" s="12" t="n"/>
      <c r="O10" s="12" t="inlineStr">
        <is>
          <t>5.23 Bulut hizmetleri, 8.9 Yapılandırma yönetimi, 5.15 Erişim kontrolü, 8.16 Faaliyet izleme</t>
        </is>
      </c>
      <c r="P10" s="12" t="n"/>
      <c r="Q10" s="12" t="n"/>
      <c r="R10" s="12" t="n"/>
      <c r="S10" s="12" t="n"/>
      <c r="T10" s="12" t="n"/>
      <c r="U10" s="12" t="n"/>
      <c r="V10" s="17">
        <f>IF(OR(T10="",U10=""),"",T10*U10)</f>
        <v/>
      </c>
      <c r="W10" s="17">
        <f>IF(V10="","",IF(V10&lt;=3,"Düşük",IF(V10&lt;=6,"Orta",IF(V10&lt;=9,"Yüksek","Kritik"))))</f>
        <v/>
      </c>
      <c r="X10" s="12" t="n"/>
      <c r="Y10">
        <f>IF(AND(T10&lt;&gt;"",U10&lt;&gt;""),T10,I10)</f>
        <v/>
      </c>
      <c r="Z10">
        <f>IF(AND(T10&lt;&gt;"",U10&lt;&gt;""),U10,J10)</f>
        <v/>
      </c>
    </row>
    <row r="11">
      <c r="A11" s="12" t="n">
        <v>10</v>
      </c>
      <c r="B11" s="12" t="inlineStr">
        <is>
          <t>Bulut hizmeti kesintisi</t>
        </is>
      </c>
      <c r="C11" s="12" t="inlineStr">
        <is>
          <t>Ana bulut veya SaaS sağlayıcısı saatlerce hizmet veremez.</t>
        </is>
      </c>
      <c r="D11" s="12" t="n"/>
      <c r="E11" s="12" t="n"/>
      <c r="F11" s="12" t="n"/>
      <c r="G11" s="12" t="inlineStr">
        <is>
          <t>x</t>
        </is>
      </c>
      <c r="H11" s="12" t="n"/>
      <c r="I11" s="12" t="n"/>
      <c r="J11" s="12" t="n"/>
      <c r="K11" s="17">
        <f>IF(OR(I11="",J11=""),"",I11*J11)</f>
        <v/>
      </c>
      <c r="L11" s="17">
        <f>IF(K11="","",IF(K11&lt;=3,"Düşük",IF(K11&lt;=6,"Orta",IF(K11&lt;=9,"Yüksek","Kritik"))))</f>
        <v/>
      </c>
      <c r="M11" s="17">
        <f>IF(K11="","",IF(K11&gt;'Bağlam'!$B$9,"Evet","Hayır"))</f>
        <v/>
      </c>
      <c r="N11" s="12" t="n"/>
      <c r="O11" s="12" t="inlineStr">
        <is>
          <t>5.23 Bulut hizmetleri, 5.30 BT sürekliliği, 8.14 Yedeklilik, 5.22 Tedarikçi izleme</t>
        </is>
      </c>
      <c r="P11" s="12" t="n"/>
      <c r="Q11" s="12" t="n"/>
      <c r="R11" s="12" t="n"/>
      <c r="S11" s="12" t="n"/>
      <c r="T11" s="12" t="n"/>
      <c r="U11" s="12" t="n"/>
      <c r="V11" s="17">
        <f>IF(OR(T11="",U11=""),"",T11*U11)</f>
        <v/>
      </c>
      <c r="W11" s="17">
        <f>IF(V11="","",IF(V11&lt;=3,"Düşük",IF(V11&lt;=6,"Orta",IF(V11&lt;=9,"Yüksek","Kritik"))))</f>
        <v/>
      </c>
      <c r="X11" s="12" t="n"/>
      <c r="Y11">
        <f>IF(AND(T11&lt;&gt;"",U11&lt;&gt;""),T11,I11)</f>
        <v/>
      </c>
      <c r="Z11">
        <f>IF(AND(T11&lt;&gt;"",U11&lt;&gt;""),U11,J11)</f>
        <v/>
      </c>
    </row>
    <row r="12">
      <c r="A12" s="12" t="n">
        <v>11</v>
      </c>
      <c r="B12" s="12" t="inlineStr">
        <is>
          <t>Kullanılamayan yedekler</t>
        </is>
      </c>
      <c r="C12" s="12" t="inlineStr">
        <is>
          <t>Geri yükleme gerektiğinde yedeklerin eksik, bozuk veya onların da şifrelenmiş olduğu ortaya çıkar.</t>
        </is>
      </c>
      <c r="D12" s="12" t="n"/>
      <c r="E12" s="12" t="n"/>
      <c r="F12" s="12" t="inlineStr">
        <is>
          <t>x</t>
        </is>
      </c>
      <c r="G12" s="12" t="inlineStr">
        <is>
          <t>x</t>
        </is>
      </c>
      <c r="H12" s="12" t="n"/>
      <c r="I12" s="12" t="n"/>
      <c r="J12" s="12" t="n"/>
      <c r="K12" s="17">
        <f>IF(OR(I12="",J12=""),"",I12*J12)</f>
        <v/>
      </c>
      <c r="L12" s="17">
        <f>IF(K12="","",IF(K12&lt;=3,"Düşük",IF(K12&lt;=6,"Orta",IF(K12&lt;=9,"Yüksek","Kritik"))))</f>
        <v/>
      </c>
      <c r="M12" s="17">
        <f>IF(K12="","",IF(K12&gt;'Bağlam'!$B$9,"Evet","Hayır"))</f>
        <v/>
      </c>
      <c r="N12" s="12" t="n"/>
      <c r="O12" s="12" t="inlineStr">
        <is>
          <t>8.13 Yedekleme, 5.30 BT sürekliliği, 5.33 Kayıtların korunması</t>
        </is>
      </c>
      <c r="P12" s="12" t="n"/>
      <c r="Q12" s="12" t="n"/>
      <c r="R12" s="12" t="n"/>
      <c r="S12" s="12" t="n"/>
      <c r="T12" s="12" t="n"/>
      <c r="U12" s="12" t="n"/>
      <c r="V12" s="17">
        <f>IF(OR(T12="",U12=""),"",T12*U12)</f>
        <v/>
      </c>
      <c r="W12" s="17">
        <f>IF(V12="","",IF(V12&lt;=3,"Düşük",IF(V12&lt;=6,"Orta",IF(V12&lt;=9,"Yüksek","Kritik"))))</f>
        <v/>
      </c>
      <c r="X12" s="12" t="n"/>
      <c r="Y12">
        <f>IF(AND(T12&lt;&gt;"",U12&lt;&gt;""),T12,I12)</f>
        <v/>
      </c>
      <c r="Z12">
        <f>IF(AND(T12&lt;&gt;"",U12&lt;&gt;""),U12,J12)</f>
        <v/>
      </c>
    </row>
    <row r="13">
      <c r="A13" s="12" t="n">
        <v>12</v>
      </c>
      <c r="B13" s="12" t="inlineStr">
        <is>
          <t>Yanlışlıkla silme veya hata</t>
        </is>
      </c>
      <c r="C13" s="12" t="inlineStr">
        <is>
          <t>Önemli veriler yanlışlıkla silinir veya değiştirilir.</t>
        </is>
      </c>
      <c r="D13" s="12" t="n"/>
      <c r="E13" s="12" t="n"/>
      <c r="F13" s="12" t="inlineStr">
        <is>
          <t>x</t>
        </is>
      </c>
      <c r="G13" s="12" t="inlineStr">
        <is>
          <t>x</t>
        </is>
      </c>
      <c r="H13" s="12" t="n"/>
      <c r="I13" s="12" t="n"/>
      <c r="J13" s="12" t="n"/>
      <c r="K13" s="17">
        <f>IF(OR(I13="",J13=""),"",I13*J13)</f>
        <v/>
      </c>
      <c r="L13" s="17">
        <f>IF(K13="","",IF(K13&lt;=3,"Düşük",IF(K13&lt;=6,"Orta",IF(K13&lt;=9,"Yüksek","Kritik"))))</f>
        <v/>
      </c>
      <c r="M13" s="17">
        <f>IF(K13="","",IF(K13&gt;'Bağlam'!$B$9,"Evet","Hayır"))</f>
        <v/>
      </c>
      <c r="N13" s="12" t="n"/>
      <c r="O13" s="12" t="inlineStr">
        <is>
          <t>8.13 Yedekleme, 5.18 Erişim hakları, 8.32 Değişiklik yönetimi</t>
        </is>
      </c>
      <c r="P13" s="12" t="n"/>
      <c r="Q13" s="12" t="n"/>
      <c r="R13" s="12" t="n"/>
      <c r="S13" s="12" t="n"/>
      <c r="T13" s="12" t="n"/>
      <c r="U13" s="12" t="n"/>
      <c r="V13" s="17">
        <f>IF(OR(T13="",U13=""),"",T13*U13)</f>
        <v/>
      </c>
      <c r="W13" s="17">
        <f>IF(V13="","",IF(V13&lt;=3,"Düşük",IF(V13&lt;=6,"Orta",IF(V13&lt;=9,"Yüksek","Kritik"))))</f>
        <v/>
      </c>
      <c r="X13" s="12" t="n"/>
      <c r="Y13">
        <f>IF(AND(T13&lt;&gt;"",U13&lt;&gt;""),T13,I13)</f>
        <v/>
      </c>
      <c r="Z13">
        <f>IF(AND(T13&lt;&gt;"",U13&lt;&gt;""),U13,J13)</f>
        <v/>
      </c>
    </row>
    <row r="14">
      <c r="A14" s="12" t="n">
        <v>13</v>
      </c>
      <c r="B14" s="12" t="inlineStr">
        <is>
          <t>Web uygulaması saldırısı</t>
        </is>
      </c>
      <c r="C14" s="12" t="inlineStr">
        <is>
          <t>Site veya uygulamadaki bir açık (enjeksiyon, zayıf oturum yönetimi) veri hırsızlığına izin verir.</t>
        </is>
      </c>
      <c r="D14" s="12" t="n"/>
      <c r="E14" s="12" t="inlineStr">
        <is>
          <t>x</t>
        </is>
      </c>
      <c r="F14" s="12" t="inlineStr">
        <is>
          <t>x</t>
        </is>
      </c>
      <c r="G14" s="12" t="n"/>
      <c r="H14" s="12" t="n"/>
      <c r="I14" s="12" t="n"/>
      <c r="J14" s="12" t="n"/>
      <c r="K14" s="17">
        <f>IF(OR(I14="",J14=""),"",I14*J14)</f>
        <v/>
      </c>
      <c r="L14" s="17">
        <f>IF(K14="","",IF(K14&lt;=3,"Düşük",IF(K14&lt;=6,"Orta",IF(K14&lt;=9,"Yüksek","Kritik"))))</f>
        <v/>
      </c>
      <c r="M14" s="17">
        <f>IF(K14="","",IF(K14&gt;'Bağlam'!$B$9,"Evet","Hayır"))</f>
        <v/>
      </c>
      <c r="N14" s="12" t="n"/>
      <c r="O14" s="12" t="inlineStr">
        <is>
          <t>8.25 Güvenli geliştirme yaşam döngüsü, 8.28 Güvenli kodlama, 8.29 Güvenlik testleri, 8.26 Uygulama güvenlik gereksinimleri, 8.8 Zafiyet yönetimi</t>
        </is>
      </c>
      <c r="P14" s="12" t="n"/>
      <c r="Q14" s="12" t="n"/>
      <c r="R14" s="12" t="n"/>
      <c r="S14" s="12" t="n"/>
      <c r="T14" s="12" t="n"/>
      <c r="U14" s="12" t="n"/>
      <c r="V14" s="17">
        <f>IF(OR(T14="",U14=""),"",T14*U14)</f>
        <v/>
      </c>
      <c r="W14" s="17">
        <f>IF(V14="","",IF(V14&lt;=3,"Düşük",IF(V14&lt;=6,"Orta",IF(V14&lt;=9,"Yüksek","Kritik"))))</f>
        <v/>
      </c>
      <c r="X14" s="12" t="n"/>
      <c r="Y14">
        <f>IF(AND(T14&lt;&gt;"",U14&lt;&gt;""),T14,I14)</f>
        <v/>
      </c>
      <c r="Z14">
        <f>IF(AND(T14&lt;&gt;"",U14&lt;&gt;""),U14,J14)</f>
        <v/>
      </c>
    </row>
    <row r="15">
      <c r="A15" s="12" t="n">
        <v>14</v>
      </c>
      <c r="B15" s="12" t="inlineStr">
        <is>
          <t>Hizmet engelleme</t>
        </is>
      </c>
      <c r="C15" s="12" t="inlineStr">
        <is>
          <t>Web sitesi veya çevrimiçi hizmetler bir saldırıyla doldurulur ve erişilemez hale gelir.</t>
        </is>
      </c>
      <c r="D15" s="12" t="n"/>
      <c r="E15" s="12" t="n"/>
      <c r="F15" s="12" t="n"/>
      <c r="G15" s="12" t="inlineStr">
        <is>
          <t>x</t>
        </is>
      </c>
      <c r="H15" s="12" t="n"/>
      <c r="I15" s="12" t="n"/>
      <c r="J15" s="12" t="n"/>
      <c r="K15" s="17">
        <f>IF(OR(I15="",J15=""),"",I15*J15)</f>
        <v/>
      </c>
      <c r="L15" s="17">
        <f>IF(K15="","",IF(K15&lt;=3,"Düşük",IF(K15&lt;=6,"Orta",IF(K15&lt;=9,"Yüksek","Kritik"))))</f>
        <v/>
      </c>
      <c r="M15" s="17">
        <f>IF(K15="","",IF(K15&gt;'Bağlam'!$B$9,"Evet","Hayır"))</f>
        <v/>
      </c>
      <c r="N15" s="12" t="n"/>
      <c r="O15" s="12" t="inlineStr">
        <is>
          <t>8.20 Ağ güvenliği, 8.14 Yedeklilik, 8.21 Ağ hizmetleri, 5.30 BT sürekliliği</t>
        </is>
      </c>
      <c r="P15" s="12" t="n"/>
      <c r="Q15" s="12" t="n"/>
      <c r="R15" s="12" t="n"/>
      <c r="S15" s="12" t="n"/>
      <c r="T15" s="12" t="n"/>
      <c r="U15" s="12" t="n"/>
      <c r="V15" s="17">
        <f>IF(OR(T15="",U15=""),"",T15*U15)</f>
        <v/>
      </c>
      <c r="W15" s="17">
        <f>IF(V15="","",IF(V15&lt;=3,"Düşük",IF(V15&lt;=6,"Orta",IF(V15&lt;=9,"Yüksek","Kritik"))))</f>
        <v/>
      </c>
      <c r="X15" s="12" t="n"/>
      <c r="Y15">
        <f>IF(AND(T15&lt;&gt;"",U15&lt;&gt;""),T15,I15)</f>
        <v/>
      </c>
      <c r="Z15">
        <f>IF(AND(T15&lt;&gt;"",U15&lt;&gt;""),U15,J15)</f>
        <v/>
      </c>
    </row>
    <row r="16">
      <c r="A16" s="12" t="n">
        <v>15</v>
      </c>
      <c r="B16" s="12" t="inlineStr">
        <is>
          <t>Geç tespit edilen sızma</t>
        </is>
      </c>
      <c r="C16" s="12" t="inlineStr">
        <is>
          <t>Kayıt ve izleme olmadığı için bir saldırgan aylarca fark edilmeden kalır.</t>
        </is>
      </c>
      <c r="D16" s="12" t="n"/>
      <c r="E16" s="12" t="inlineStr">
        <is>
          <t>x</t>
        </is>
      </c>
      <c r="F16" s="12" t="inlineStr">
        <is>
          <t>x</t>
        </is>
      </c>
      <c r="G16" s="12" t="inlineStr">
        <is>
          <t>x</t>
        </is>
      </c>
      <c r="H16" s="12" t="n"/>
      <c r="I16" s="12" t="n"/>
      <c r="J16" s="12" t="n"/>
      <c r="K16" s="17">
        <f>IF(OR(I16="",J16=""),"",I16*J16)</f>
        <v/>
      </c>
      <c r="L16" s="17">
        <f>IF(K16="","",IF(K16&lt;=3,"Düşük",IF(K16&lt;=6,"Orta",IF(K16&lt;=9,"Yüksek","Kritik"))))</f>
        <v/>
      </c>
      <c r="M16" s="17">
        <f>IF(K16="","",IF(K16&gt;'Bağlam'!$B$9,"Evet","Hayır"))</f>
        <v/>
      </c>
      <c r="N16" s="12" t="n"/>
      <c r="O16" s="12" t="inlineStr">
        <is>
          <t>8.15 Kayıt tutma, 8.16 Faaliyet izleme, 8.17 Saat senkronizasyonu, 5.25 Olay değerlendirme</t>
        </is>
      </c>
      <c r="P16" s="12" t="n"/>
      <c r="Q16" s="12" t="n"/>
      <c r="R16" s="12" t="n"/>
      <c r="S16" s="12" t="n"/>
      <c r="T16" s="12" t="n"/>
      <c r="U16" s="12" t="n"/>
      <c r="V16" s="17">
        <f>IF(OR(T16="",U16=""),"",T16*U16)</f>
        <v/>
      </c>
      <c r="W16" s="17">
        <f>IF(V16="","",IF(V16&lt;=3,"Düşük",IF(V16&lt;=6,"Orta",IF(V16&lt;=9,"Yüksek","Kritik"))))</f>
        <v/>
      </c>
      <c r="X16" s="12" t="n"/>
      <c r="Y16">
        <f>IF(AND(T16&lt;&gt;"",U16&lt;&gt;""),T16,I16)</f>
        <v/>
      </c>
      <c r="Z16">
        <f>IF(AND(T16&lt;&gt;"",U16&lt;&gt;""),U16,J16)</f>
        <v/>
      </c>
    </row>
    <row r="17">
      <c r="A17" s="12" t="n">
        <v>16</v>
      </c>
      <c r="B17" s="12" t="inlineStr">
        <is>
          <t>Yangın veya su baskını</t>
        </is>
      </c>
      <c r="C17" s="12" t="inlineStr">
        <is>
          <t>Bir felaket sunucu odasını veya ana binayı yok eder.</t>
        </is>
      </c>
      <c r="D17" s="12" t="n"/>
      <c r="E17" s="12" t="n"/>
      <c r="F17" s="12" t="n"/>
      <c r="G17" s="12" t="inlineStr">
        <is>
          <t>x</t>
        </is>
      </c>
      <c r="H17" s="12" t="n"/>
      <c r="I17" s="12" t="n"/>
      <c r="J17" s="12" t="n"/>
      <c r="K17" s="17">
        <f>IF(OR(I17="",J17=""),"",I17*J17)</f>
        <v/>
      </c>
      <c r="L17" s="17">
        <f>IF(K17="","",IF(K17&lt;=3,"Düşük",IF(K17&lt;=6,"Orta",IF(K17&lt;=9,"Yüksek","Kritik"))))</f>
        <v/>
      </c>
      <c r="M17" s="17">
        <f>IF(K17="","",IF(K17&gt;'Bağlam'!$B$9,"Evet","Hayır"))</f>
        <v/>
      </c>
      <c r="N17" s="12" t="n"/>
      <c r="O17" s="12" t="inlineStr">
        <is>
          <t>7.5 Çevresel tehditler, 7.11 Destekleyici altyapı, 5.30 BT sürekliliği, 8.13 Yedekleme</t>
        </is>
      </c>
      <c r="P17" s="12" t="n"/>
      <c r="Q17" s="12" t="n"/>
      <c r="R17" s="12" t="n"/>
      <c r="S17" s="12" t="n"/>
      <c r="T17" s="12" t="n"/>
      <c r="U17" s="12" t="n"/>
      <c r="V17" s="17">
        <f>IF(OR(T17="",U17=""),"",T17*U17)</f>
        <v/>
      </c>
      <c r="W17" s="17">
        <f>IF(V17="","",IF(V17&lt;=3,"Düşük",IF(V17&lt;=6,"Orta",IF(V17&lt;=9,"Yüksek","Kritik"))))</f>
        <v/>
      </c>
      <c r="X17" s="12" t="n"/>
      <c r="Y17">
        <f>IF(AND(T17&lt;&gt;"",U17&lt;&gt;""),T17,I17)</f>
        <v/>
      </c>
      <c r="Z17">
        <f>IF(AND(T17&lt;&gt;"",U17&lt;&gt;""),U17,J17)</f>
        <v/>
      </c>
    </row>
    <row r="18">
      <c r="A18" s="12" t="n">
        <v>17</v>
      </c>
      <c r="B18" s="12" t="inlineStr">
        <is>
          <t>Fiziksel izinsiz giriş</t>
        </is>
      </c>
      <c r="C18" s="12" t="inlineStr">
        <is>
          <t>Yetkisiz bir kişi binaya girer ve ekipman çalar veya ekipmana müdahale eder.</t>
        </is>
      </c>
      <c r="D18" s="12" t="n"/>
      <c r="E18" s="12" t="inlineStr">
        <is>
          <t>x</t>
        </is>
      </c>
      <c r="F18" s="12" t="n"/>
      <c r="G18" s="12" t="inlineStr">
        <is>
          <t>x</t>
        </is>
      </c>
      <c r="H18" s="12" t="n"/>
      <c r="I18" s="12" t="n"/>
      <c r="J18" s="12" t="n"/>
      <c r="K18" s="17">
        <f>IF(OR(I18="",J18=""),"",I18*J18)</f>
        <v/>
      </c>
      <c r="L18" s="17">
        <f>IF(K18="","",IF(K18&lt;=3,"Düşük",IF(K18&lt;=6,"Orta",IF(K18&lt;=9,"Yüksek","Kritik"))))</f>
        <v/>
      </c>
      <c r="M18" s="17">
        <f>IF(K18="","",IF(K18&gt;'Bağlam'!$B$9,"Evet","Hayır"))</f>
        <v/>
      </c>
      <c r="N18" s="12" t="n"/>
      <c r="O18" s="12" t="inlineStr">
        <is>
          <t>7.1 Fiziksel çevre, 7.2 Fiziksel giriş, 7.4 Fiziksel izleme, 7.3 Ofisler ve odalar</t>
        </is>
      </c>
      <c r="P18" s="12" t="n"/>
      <c r="Q18" s="12" t="n"/>
      <c r="R18" s="12" t="n"/>
      <c r="S18" s="12" t="n"/>
      <c r="T18" s="12" t="n"/>
      <c r="U18" s="12" t="n"/>
      <c r="V18" s="17">
        <f>IF(OR(T18="",U18=""),"",T18*U18)</f>
        <v/>
      </c>
      <c r="W18" s="17">
        <f>IF(V18="","",IF(V18&lt;=3,"Düşük",IF(V18&lt;=6,"Orta",IF(V18&lt;=9,"Yüksek","Kritik"))))</f>
        <v/>
      </c>
      <c r="X18" s="12" t="n"/>
      <c r="Y18">
        <f>IF(AND(T18&lt;&gt;"",U18&lt;&gt;""),T18,I18)</f>
        <v/>
      </c>
      <c r="Z18">
        <f>IF(AND(T18&lt;&gt;"",U18&lt;&gt;""),U18,J18)</f>
        <v/>
      </c>
    </row>
    <row r="19">
      <c r="A19" s="12" t="n">
        <v>18</v>
      </c>
      <c r="B19" s="12" t="inlineStr">
        <is>
          <t>Kilit kişinin kaybı</t>
        </is>
      </c>
      <c r="C19" s="12" t="inlineStr">
        <is>
          <t>Kritik bir sistemi bilen tek kişi ayrılır veya ulaşılamaz hale gelir.</t>
        </is>
      </c>
      <c r="D19" s="12" t="n"/>
      <c r="E19" s="12" t="n"/>
      <c r="F19" s="12" t="n"/>
      <c r="G19" s="12" t="inlineStr">
        <is>
          <t>x</t>
        </is>
      </c>
      <c r="H19" s="12" t="n"/>
      <c r="I19" s="12" t="n"/>
      <c r="J19" s="12" t="n"/>
      <c r="K19" s="17">
        <f>IF(OR(I19="",J19=""),"",I19*J19)</f>
        <v/>
      </c>
      <c r="L19" s="17">
        <f>IF(K19="","",IF(K19&lt;=3,"Düşük",IF(K19&lt;=6,"Orta",IF(K19&lt;=9,"Yüksek","Kritik"))))</f>
        <v/>
      </c>
      <c r="M19" s="17">
        <f>IF(K19="","",IF(K19&gt;'Bağlam'!$B$9,"Evet","Hayır"))</f>
        <v/>
      </c>
      <c r="N19" s="12" t="n"/>
      <c r="O19" s="12" t="inlineStr">
        <is>
          <t>5.2 Roller ve sorumluluklar, 5.37 İşletim prosedürleri, 5.29 Kesinti sırasında güvenlik</t>
        </is>
      </c>
      <c r="P19" s="12" t="n"/>
      <c r="Q19" s="12" t="n"/>
      <c r="R19" s="12" t="n"/>
      <c r="S19" s="12" t="n"/>
      <c r="T19" s="12" t="n"/>
      <c r="U19" s="12" t="n"/>
      <c r="V19" s="17">
        <f>IF(OR(T19="",U19=""),"",T19*U19)</f>
        <v/>
      </c>
      <c r="W19" s="17">
        <f>IF(V19="","",IF(V19&lt;=3,"Düşük",IF(V19&lt;=6,"Orta",IF(V19&lt;=9,"Yüksek","Kritik"))))</f>
        <v/>
      </c>
      <c r="X19" s="12" t="n"/>
      <c r="Y19">
        <f>IF(AND(T19&lt;&gt;"",U19&lt;&gt;""),T19,I19)</f>
        <v/>
      </c>
      <c r="Z19">
        <f>IF(AND(T19&lt;&gt;"",U19&lt;&gt;""),U19,J19)</f>
        <v/>
      </c>
    </row>
    <row r="20">
      <c r="A20" s="12" t="n">
        <v>19</v>
      </c>
      <c r="B20" s="12" t="inlineStr">
        <is>
          <t>Kişisel veri mevzuatına aykırılık</t>
        </is>
      </c>
      <c r="C20" s="12" t="inlineStr">
        <is>
          <t>Bir kişisel veri işleme faaliyeti mevzuata aykırıdır; şikâyet veya denetim gelir.</t>
        </is>
      </c>
      <c r="D20" s="12" t="n"/>
      <c r="E20" s="12" t="inlineStr">
        <is>
          <t>x</t>
        </is>
      </c>
      <c r="F20" s="12" t="n"/>
      <c r="G20" s="12" t="n"/>
      <c r="H20" s="12" t="n"/>
      <c r="I20" s="12" t="n"/>
      <c r="J20" s="12" t="n"/>
      <c r="K20" s="17">
        <f>IF(OR(I20="",J20=""),"",I20*J20)</f>
        <v/>
      </c>
      <c r="L20" s="17">
        <f>IF(K20="","",IF(K20&lt;=3,"Düşük",IF(K20&lt;=6,"Orta",IF(K20&lt;=9,"Yüksek","Kritik"))))</f>
        <v/>
      </c>
      <c r="M20" s="17">
        <f>IF(K20="","",IF(K20&gt;'Bağlam'!$B$9,"Evet","Hayır"))</f>
        <v/>
      </c>
      <c r="N20" s="12" t="n"/>
      <c r="O20" s="12" t="inlineStr">
        <is>
          <t>5.34 Kişisel veriler, 5.31 Yasal ve sözleşmesel gereksinimler, 5.12 Bilgi sınıflandırma, 5.5 Yetkili makamlarla iletişim</t>
        </is>
      </c>
      <c r="P20" s="12" t="n"/>
      <c r="Q20" s="12" t="n"/>
      <c r="R20" s="12" t="n"/>
      <c r="S20" s="12" t="n"/>
      <c r="T20" s="12" t="n"/>
      <c r="U20" s="12" t="n"/>
      <c r="V20" s="17">
        <f>IF(OR(T20="",U20=""),"",T20*U20)</f>
        <v/>
      </c>
      <c r="W20" s="17">
        <f>IF(V20="","",IF(V20&lt;=3,"Düşük",IF(V20&lt;=6,"Orta",IF(V20&lt;=9,"Yüksek","Kritik"))))</f>
        <v/>
      </c>
      <c r="X20" s="12" t="n"/>
      <c r="Y20">
        <f>IF(AND(T20&lt;&gt;"",U20&lt;&gt;""),T20,I20)</f>
        <v/>
      </c>
      <c r="Z20">
        <f>IF(AND(T20&lt;&gt;"",U20&lt;&gt;""),U20,J20)</f>
        <v/>
      </c>
    </row>
    <row r="21">
      <c r="A21" s="12" t="n">
        <v>20</v>
      </c>
      <c r="B21" s="12" t="inlineStr">
        <is>
          <t>Onaysız araçlar (gölge BT)</t>
        </is>
      </c>
      <c r="C21" s="12" t="inlineStr">
        <is>
          <t>Ekipler verileri saklamak veya paylaşmak için onaylanmamış çevrimiçi hizmetler kullanır.</t>
        </is>
      </c>
      <c r="D21" s="12" t="n"/>
      <c r="E21" s="12" t="inlineStr">
        <is>
          <t>x</t>
        </is>
      </c>
      <c r="F21" s="12" t="n"/>
      <c r="G21" s="12" t="n"/>
      <c r="H21" s="12" t="n"/>
      <c r="I21" s="12" t="n"/>
      <c r="J21" s="12" t="n"/>
      <c r="K21" s="17">
        <f>IF(OR(I21="",J21=""),"",I21*J21)</f>
        <v/>
      </c>
      <c r="L21" s="17">
        <f>IF(K21="","",IF(K21&lt;=3,"Düşük",IF(K21&lt;=6,"Orta",IF(K21&lt;=9,"Yüksek","Kritik"))))</f>
        <v/>
      </c>
      <c r="M21" s="17">
        <f>IF(K21="","",IF(K21&gt;'Bağlam'!$B$9,"Evet","Hayır"))</f>
        <v/>
      </c>
      <c r="N21" s="12" t="n"/>
      <c r="O21" s="12" t="inlineStr">
        <is>
          <t>5.10 Kabul edilebilir kullanım, 5.23 Bulut hizmetleri, 8.19 Yazılım kurulumu, 6.3 Farkındalık ve eğitim</t>
        </is>
      </c>
      <c r="P21" s="12" t="n"/>
      <c r="Q21" s="12" t="n"/>
      <c r="R21" s="12" t="n"/>
      <c r="S21" s="12" t="n"/>
      <c r="T21" s="12" t="n"/>
      <c r="U21" s="12" t="n"/>
      <c r="V21" s="17">
        <f>IF(OR(T21="",U21=""),"",T21*U21)</f>
        <v/>
      </c>
      <c r="W21" s="17">
        <f>IF(V21="","",IF(V21&lt;=3,"Düşük",IF(V21&lt;=6,"Orta",IF(V21&lt;=9,"Yüksek","Kritik"))))</f>
        <v/>
      </c>
      <c r="X21" s="12" t="n"/>
      <c r="Y21">
        <f>IF(AND(T21&lt;&gt;"",U21&lt;&gt;""),T21,I21)</f>
        <v/>
      </c>
      <c r="Z21">
        <f>IF(AND(T21&lt;&gt;"",U21&lt;&gt;""),U21,J21)</f>
        <v/>
      </c>
    </row>
    <row r="22">
      <c r="A22" s="12" t="n">
        <v>21</v>
      </c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7">
        <f>IF(OR(I22="",J22=""),"",I22*J22)</f>
        <v/>
      </c>
      <c r="L22" s="17">
        <f>IF(K22="","",IF(K22&lt;=3,"Düşük",IF(K22&lt;=6,"Orta",IF(K22&lt;=9,"Yüksek","Kritik"))))</f>
        <v/>
      </c>
      <c r="M22" s="17">
        <f>IF(K22="","",IF(K22&gt;'Bağlam'!$B$9,"Evet","Hayır"))</f>
        <v/>
      </c>
      <c r="N22" s="12" t="n"/>
      <c r="O22" s="12" t="n"/>
      <c r="P22" s="12" t="n"/>
      <c r="Q22" s="12" t="n"/>
      <c r="R22" s="12" t="n"/>
      <c r="S22" s="12" t="n"/>
      <c r="T22" s="12" t="n"/>
      <c r="U22" s="12" t="n"/>
      <c r="V22" s="17">
        <f>IF(OR(T22="",U22=""),"",T22*U22)</f>
        <v/>
      </c>
      <c r="W22" s="17">
        <f>IF(V22="","",IF(V22&lt;=3,"Düşük",IF(V22&lt;=6,"Orta",IF(V22&lt;=9,"Yüksek","Kritik"))))</f>
        <v/>
      </c>
      <c r="X22" s="12" t="n"/>
      <c r="Y22">
        <f>IF(AND(T22&lt;&gt;"",U22&lt;&gt;""),T22,I22)</f>
        <v/>
      </c>
      <c r="Z22">
        <f>IF(AND(T22&lt;&gt;"",U22&lt;&gt;""),U22,J22)</f>
        <v/>
      </c>
    </row>
    <row r="23">
      <c r="A23" s="12" t="n">
        <v>22</v>
      </c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7">
        <f>IF(OR(I23="",J23=""),"",I23*J23)</f>
        <v/>
      </c>
      <c r="L23" s="17">
        <f>IF(K23="","",IF(K23&lt;=3,"Düşük",IF(K23&lt;=6,"Orta",IF(K23&lt;=9,"Yüksek","Kritik"))))</f>
        <v/>
      </c>
      <c r="M23" s="17">
        <f>IF(K23="","",IF(K23&gt;'Bağlam'!$B$9,"Evet","Hayır"))</f>
        <v/>
      </c>
      <c r="N23" s="12" t="n"/>
      <c r="O23" s="12" t="n"/>
      <c r="P23" s="12" t="n"/>
      <c r="Q23" s="12" t="n"/>
      <c r="R23" s="12" t="n"/>
      <c r="S23" s="12" t="n"/>
      <c r="T23" s="12" t="n"/>
      <c r="U23" s="12" t="n"/>
      <c r="V23" s="17">
        <f>IF(OR(T23="",U23=""),"",T23*U23)</f>
        <v/>
      </c>
      <c r="W23" s="17">
        <f>IF(V23="","",IF(V23&lt;=3,"Düşük",IF(V23&lt;=6,"Orta",IF(V23&lt;=9,"Yüksek","Kritik"))))</f>
        <v/>
      </c>
      <c r="X23" s="12" t="n"/>
      <c r="Y23">
        <f>IF(AND(T23&lt;&gt;"",U23&lt;&gt;""),T23,I23)</f>
        <v/>
      </c>
      <c r="Z23">
        <f>IF(AND(T23&lt;&gt;"",U23&lt;&gt;""),U23,J23)</f>
        <v/>
      </c>
    </row>
    <row r="24">
      <c r="A24" s="12" t="n">
        <v>23</v>
      </c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7">
        <f>IF(OR(I24="",J24=""),"",I24*J24)</f>
        <v/>
      </c>
      <c r="L24" s="17">
        <f>IF(K24="","",IF(K24&lt;=3,"Düşük",IF(K24&lt;=6,"Orta",IF(K24&lt;=9,"Yüksek","Kritik"))))</f>
        <v/>
      </c>
      <c r="M24" s="17">
        <f>IF(K24="","",IF(K24&gt;'Bağlam'!$B$9,"Evet","Hayır"))</f>
        <v/>
      </c>
      <c r="N24" s="12" t="n"/>
      <c r="O24" s="12" t="n"/>
      <c r="P24" s="12" t="n"/>
      <c r="Q24" s="12" t="n"/>
      <c r="R24" s="12" t="n"/>
      <c r="S24" s="12" t="n"/>
      <c r="T24" s="12" t="n"/>
      <c r="U24" s="12" t="n"/>
      <c r="V24" s="17">
        <f>IF(OR(T24="",U24=""),"",T24*U24)</f>
        <v/>
      </c>
      <c r="W24" s="17">
        <f>IF(V24="","",IF(V24&lt;=3,"Düşük",IF(V24&lt;=6,"Orta",IF(V24&lt;=9,"Yüksek","Kritik"))))</f>
        <v/>
      </c>
      <c r="X24" s="12" t="n"/>
      <c r="Y24">
        <f>IF(AND(T24&lt;&gt;"",U24&lt;&gt;""),T24,I24)</f>
        <v/>
      </c>
      <c r="Z24">
        <f>IF(AND(T24&lt;&gt;"",U24&lt;&gt;""),U24,J24)</f>
        <v/>
      </c>
    </row>
    <row r="25">
      <c r="A25" s="12" t="n">
        <v>24</v>
      </c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7">
        <f>IF(OR(I25="",J25=""),"",I25*J25)</f>
        <v/>
      </c>
      <c r="L25" s="17">
        <f>IF(K25="","",IF(K25&lt;=3,"Düşük",IF(K25&lt;=6,"Orta",IF(K25&lt;=9,"Yüksek","Kritik"))))</f>
        <v/>
      </c>
      <c r="M25" s="17">
        <f>IF(K25="","",IF(K25&gt;'Bağlam'!$B$9,"Evet","Hayır"))</f>
        <v/>
      </c>
      <c r="N25" s="12" t="n"/>
      <c r="O25" s="12" t="n"/>
      <c r="P25" s="12" t="n"/>
      <c r="Q25" s="12" t="n"/>
      <c r="R25" s="12" t="n"/>
      <c r="S25" s="12" t="n"/>
      <c r="T25" s="12" t="n"/>
      <c r="U25" s="12" t="n"/>
      <c r="V25" s="17">
        <f>IF(OR(T25="",U25=""),"",T25*U25)</f>
        <v/>
      </c>
      <c r="W25" s="17">
        <f>IF(V25="","",IF(V25&lt;=3,"Düşük",IF(V25&lt;=6,"Orta",IF(V25&lt;=9,"Yüksek","Kritik"))))</f>
        <v/>
      </c>
      <c r="X25" s="12" t="n"/>
      <c r="Y25">
        <f>IF(AND(T25&lt;&gt;"",U25&lt;&gt;""),T25,I25)</f>
        <v/>
      </c>
      <c r="Z25">
        <f>IF(AND(T25&lt;&gt;"",U25&lt;&gt;""),U25,J25)</f>
        <v/>
      </c>
    </row>
    <row r="26">
      <c r="A26" s="12" t="n">
        <v>25</v>
      </c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7">
        <f>IF(OR(I26="",J26=""),"",I26*J26)</f>
        <v/>
      </c>
      <c r="L26" s="17">
        <f>IF(K26="","",IF(K26&lt;=3,"Düşük",IF(K26&lt;=6,"Orta",IF(K26&lt;=9,"Yüksek","Kritik"))))</f>
        <v/>
      </c>
      <c r="M26" s="17">
        <f>IF(K26="","",IF(K26&gt;'Bağlam'!$B$9,"Evet","Hayır"))</f>
        <v/>
      </c>
      <c r="N26" s="12" t="n"/>
      <c r="O26" s="12" t="n"/>
      <c r="P26" s="12" t="n"/>
      <c r="Q26" s="12" t="n"/>
      <c r="R26" s="12" t="n"/>
      <c r="S26" s="12" t="n"/>
      <c r="T26" s="12" t="n"/>
      <c r="U26" s="12" t="n"/>
      <c r="V26" s="17">
        <f>IF(OR(T26="",U26=""),"",T26*U26)</f>
        <v/>
      </c>
      <c r="W26" s="17">
        <f>IF(V26="","",IF(V26&lt;=3,"Düşük",IF(V26&lt;=6,"Orta",IF(V26&lt;=9,"Yüksek","Kritik"))))</f>
        <v/>
      </c>
      <c r="X26" s="12" t="n"/>
      <c r="Y26">
        <f>IF(AND(T26&lt;&gt;"",U26&lt;&gt;""),T26,I26)</f>
        <v/>
      </c>
      <c r="Z26">
        <f>IF(AND(T26&lt;&gt;"",U26&lt;&gt;""),U26,J26)</f>
        <v/>
      </c>
    </row>
    <row r="27">
      <c r="A27" s="12" t="n">
        <v>26</v>
      </c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7">
        <f>IF(OR(I27="",J27=""),"",I27*J27)</f>
        <v/>
      </c>
      <c r="L27" s="17">
        <f>IF(K27="","",IF(K27&lt;=3,"Düşük",IF(K27&lt;=6,"Orta",IF(K27&lt;=9,"Yüksek","Kritik"))))</f>
        <v/>
      </c>
      <c r="M27" s="17">
        <f>IF(K27="","",IF(K27&gt;'Bağlam'!$B$9,"Evet","Hayır"))</f>
        <v/>
      </c>
      <c r="N27" s="12" t="n"/>
      <c r="O27" s="12" t="n"/>
      <c r="P27" s="12" t="n"/>
      <c r="Q27" s="12" t="n"/>
      <c r="R27" s="12" t="n"/>
      <c r="S27" s="12" t="n"/>
      <c r="T27" s="12" t="n"/>
      <c r="U27" s="12" t="n"/>
      <c r="V27" s="17">
        <f>IF(OR(T27="",U27=""),"",T27*U27)</f>
        <v/>
      </c>
      <c r="W27" s="17">
        <f>IF(V27="","",IF(V27&lt;=3,"Düşük",IF(V27&lt;=6,"Orta",IF(V27&lt;=9,"Yüksek","Kritik"))))</f>
        <v/>
      </c>
      <c r="X27" s="12" t="n"/>
      <c r="Y27">
        <f>IF(AND(T27&lt;&gt;"",U27&lt;&gt;""),T27,I27)</f>
        <v/>
      </c>
      <c r="Z27">
        <f>IF(AND(T27&lt;&gt;"",U27&lt;&gt;""),U27,J27)</f>
        <v/>
      </c>
    </row>
    <row r="28">
      <c r="A28" s="12" t="n">
        <v>27</v>
      </c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7">
        <f>IF(OR(I28="",J28=""),"",I28*J28)</f>
        <v/>
      </c>
      <c r="L28" s="17">
        <f>IF(K28="","",IF(K28&lt;=3,"Düşük",IF(K28&lt;=6,"Orta",IF(K28&lt;=9,"Yüksek","Kritik"))))</f>
        <v/>
      </c>
      <c r="M28" s="17">
        <f>IF(K28="","",IF(K28&gt;'Bağlam'!$B$9,"Evet","Hayır"))</f>
        <v/>
      </c>
      <c r="N28" s="12" t="n"/>
      <c r="O28" s="12" t="n"/>
      <c r="P28" s="12" t="n"/>
      <c r="Q28" s="12" t="n"/>
      <c r="R28" s="12" t="n"/>
      <c r="S28" s="12" t="n"/>
      <c r="T28" s="12" t="n"/>
      <c r="U28" s="12" t="n"/>
      <c r="V28" s="17">
        <f>IF(OR(T28="",U28=""),"",T28*U28)</f>
        <v/>
      </c>
      <c r="W28" s="17">
        <f>IF(V28="","",IF(V28&lt;=3,"Düşük",IF(V28&lt;=6,"Orta",IF(V28&lt;=9,"Yüksek","Kritik"))))</f>
        <v/>
      </c>
      <c r="X28" s="12" t="n"/>
      <c r="Y28">
        <f>IF(AND(T28&lt;&gt;"",U28&lt;&gt;""),T28,I28)</f>
        <v/>
      </c>
      <c r="Z28">
        <f>IF(AND(T28&lt;&gt;"",U28&lt;&gt;""),U28,J28)</f>
        <v/>
      </c>
    </row>
    <row r="29">
      <c r="A29" s="12" t="n">
        <v>28</v>
      </c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7">
        <f>IF(OR(I29="",J29=""),"",I29*J29)</f>
        <v/>
      </c>
      <c r="L29" s="17">
        <f>IF(K29="","",IF(K29&lt;=3,"Düşük",IF(K29&lt;=6,"Orta",IF(K29&lt;=9,"Yüksek","Kritik"))))</f>
        <v/>
      </c>
      <c r="M29" s="17">
        <f>IF(K29="","",IF(K29&gt;'Bağlam'!$B$9,"Evet","Hayır"))</f>
        <v/>
      </c>
      <c r="N29" s="12" t="n"/>
      <c r="O29" s="12" t="n"/>
      <c r="P29" s="12" t="n"/>
      <c r="Q29" s="12" t="n"/>
      <c r="R29" s="12" t="n"/>
      <c r="S29" s="12" t="n"/>
      <c r="T29" s="12" t="n"/>
      <c r="U29" s="12" t="n"/>
      <c r="V29" s="17">
        <f>IF(OR(T29="",U29=""),"",T29*U29)</f>
        <v/>
      </c>
      <c r="W29" s="17">
        <f>IF(V29="","",IF(V29&lt;=3,"Düşük",IF(V29&lt;=6,"Orta",IF(V29&lt;=9,"Yüksek","Kritik"))))</f>
        <v/>
      </c>
      <c r="X29" s="12" t="n"/>
      <c r="Y29">
        <f>IF(AND(T29&lt;&gt;"",U29&lt;&gt;""),T29,I29)</f>
        <v/>
      </c>
      <c r="Z29">
        <f>IF(AND(T29&lt;&gt;"",U29&lt;&gt;""),U29,J29)</f>
        <v/>
      </c>
    </row>
    <row r="30">
      <c r="A30" s="12" t="n">
        <v>29</v>
      </c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7">
        <f>IF(OR(I30="",J30=""),"",I30*J30)</f>
        <v/>
      </c>
      <c r="L30" s="17">
        <f>IF(K30="","",IF(K30&lt;=3,"Düşük",IF(K30&lt;=6,"Orta",IF(K30&lt;=9,"Yüksek","Kritik"))))</f>
        <v/>
      </c>
      <c r="M30" s="17">
        <f>IF(K30="","",IF(K30&gt;'Bağlam'!$B$9,"Evet","Hayır"))</f>
        <v/>
      </c>
      <c r="N30" s="12" t="n"/>
      <c r="O30" s="12" t="n"/>
      <c r="P30" s="12" t="n"/>
      <c r="Q30" s="12" t="n"/>
      <c r="R30" s="12" t="n"/>
      <c r="S30" s="12" t="n"/>
      <c r="T30" s="12" t="n"/>
      <c r="U30" s="12" t="n"/>
      <c r="V30" s="17">
        <f>IF(OR(T30="",U30=""),"",T30*U30)</f>
        <v/>
      </c>
      <c r="W30" s="17">
        <f>IF(V30="","",IF(V30&lt;=3,"Düşük",IF(V30&lt;=6,"Orta",IF(V30&lt;=9,"Yüksek","Kritik"))))</f>
        <v/>
      </c>
      <c r="X30" s="12" t="n"/>
      <c r="Y30">
        <f>IF(AND(T30&lt;&gt;"",U30&lt;&gt;""),T30,I30)</f>
        <v/>
      </c>
      <c r="Z30">
        <f>IF(AND(T30&lt;&gt;"",U30&lt;&gt;""),U30,J30)</f>
        <v/>
      </c>
    </row>
    <row r="31">
      <c r="A31" s="12" t="n">
        <v>30</v>
      </c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7">
        <f>IF(OR(I31="",J31=""),"",I31*J31)</f>
        <v/>
      </c>
      <c r="L31" s="17">
        <f>IF(K31="","",IF(K31&lt;=3,"Düşük",IF(K31&lt;=6,"Orta",IF(K31&lt;=9,"Yüksek","Kritik"))))</f>
        <v/>
      </c>
      <c r="M31" s="17">
        <f>IF(K31="","",IF(K31&gt;'Bağlam'!$B$9,"Evet","Hayır"))</f>
        <v/>
      </c>
      <c r="N31" s="12" t="n"/>
      <c r="O31" s="12" t="n"/>
      <c r="P31" s="12" t="n"/>
      <c r="Q31" s="12" t="n"/>
      <c r="R31" s="12" t="n"/>
      <c r="S31" s="12" t="n"/>
      <c r="T31" s="12" t="n"/>
      <c r="U31" s="12" t="n"/>
      <c r="V31" s="17">
        <f>IF(OR(T31="",U31=""),"",T31*U31)</f>
        <v/>
      </c>
      <c r="W31" s="17">
        <f>IF(V31="","",IF(V31&lt;=3,"Düşük",IF(V31&lt;=6,"Orta",IF(V31&lt;=9,"Yüksek","Kritik"))))</f>
        <v/>
      </c>
      <c r="X31" s="12" t="n"/>
      <c r="Y31">
        <f>IF(AND(T31&lt;&gt;"",U31&lt;&gt;""),T31,I31)</f>
        <v/>
      </c>
      <c r="Z31">
        <f>IF(AND(T31&lt;&gt;"",U31&lt;&gt;""),U31,J31)</f>
        <v/>
      </c>
    </row>
    <row r="32">
      <c r="A32" s="12" t="n">
        <v>31</v>
      </c>
      <c r="B32" s="12" t="n"/>
      <c r="C32" s="12" t="n"/>
      <c r="D32" s="12" t="n"/>
      <c r="E32" s="12" t="n"/>
      <c r="F32" s="12" t="n"/>
      <c r="G32" s="12" t="n"/>
      <c r="H32" s="12" t="n"/>
      <c r="I32" s="12" t="n"/>
      <c r="J32" s="12" t="n"/>
      <c r="K32" s="17">
        <f>IF(OR(I32="",J32=""),"",I32*J32)</f>
        <v/>
      </c>
      <c r="L32" s="17">
        <f>IF(K32="","",IF(K32&lt;=3,"Düşük",IF(K32&lt;=6,"Orta",IF(K32&lt;=9,"Yüksek","Kritik"))))</f>
        <v/>
      </c>
      <c r="M32" s="17">
        <f>IF(K32="","",IF(K32&gt;'Bağlam'!$B$9,"Evet","Hayır"))</f>
        <v/>
      </c>
      <c r="N32" s="12" t="n"/>
      <c r="O32" s="12" t="n"/>
      <c r="P32" s="12" t="n"/>
      <c r="Q32" s="12" t="n"/>
      <c r="R32" s="12" t="n"/>
      <c r="S32" s="12" t="n"/>
      <c r="T32" s="12" t="n"/>
      <c r="U32" s="12" t="n"/>
      <c r="V32" s="17">
        <f>IF(OR(T32="",U32=""),"",T32*U32)</f>
        <v/>
      </c>
      <c r="W32" s="17">
        <f>IF(V32="","",IF(V32&lt;=3,"Düşük",IF(V32&lt;=6,"Orta",IF(V32&lt;=9,"Yüksek","Kritik"))))</f>
        <v/>
      </c>
      <c r="X32" s="12" t="n"/>
      <c r="Y32">
        <f>IF(AND(T32&lt;&gt;"",U32&lt;&gt;""),T32,I32)</f>
        <v/>
      </c>
      <c r="Z32">
        <f>IF(AND(T32&lt;&gt;"",U32&lt;&gt;""),U32,J32)</f>
        <v/>
      </c>
    </row>
    <row r="33">
      <c r="A33" s="12" t="n">
        <v>32</v>
      </c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7">
        <f>IF(OR(I33="",J33=""),"",I33*J33)</f>
        <v/>
      </c>
      <c r="L33" s="17">
        <f>IF(K33="","",IF(K33&lt;=3,"Düşük",IF(K33&lt;=6,"Orta",IF(K33&lt;=9,"Yüksek","Kritik"))))</f>
        <v/>
      </c>
      <c r="M33" s="17">
        <f>IF(K33="","",IF(K33&gt;'Bağlam'!$B$9,"Evet","Hayır"))</f>
        <v/>
      </c>
      <c r="N33" s="12" t="n"/>
      <c r="O33" s="12" t="n"/>
      <c r="P33" s="12" t="n"/>
      <c r="Q33" s="12" t="n"/>
      <c r="R33" s="12" t="n"/>
      <c r="S33" s="12" t="n"/>
      <c r="T33" s="12" t="n"/>
      <c r="U33" s="12" t="n"/>
      <c r="V33" s="17">
        <f>IF(OR(T33="",U33=""),"",T33*U33)</f>
        <v/>
      </c>
      <c r="W33" s="17">
        <f>IF(V33="","",IF(V33&lt;=3,"Düşük",IF(V33&lt;=6,"Orta",IF(V33&lt;=9,"Yüksek","Kritik"))))</f>
        <v/>
      </c>
      <c r="X33" s="12" t="n"/>
      <c r="Y33">
        <f>IF(AND(T33&lt;&gt;"",U33&lt;&gt;""),T33,I33)</f>
        <v/>
      </c>
      <c r="Z33">
        <f>IF(AND(T33&lt;&gt;"",U33&lt;&gt;""),U33,J33)</f>
        <v/>
      </c>
    </row>
    <row r="34">
      <c r="A34" s="12" t="n">
        <v>33</v>
      </c>
      <c r="B34" s="12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7">
        <f>IF(OR(I34="",J34=""),"",I34*J34)</f>
        <v/>
      </c>
      <c r="L34" s="17">
        <f>IF(K34="","",IF(K34&lt;=3,"Düşük",IF(K34&lt;=6,"Orta",IF(K34&lt;=9,"Yüksek","Kritik"))))</f>
        <v/>
      </c>
      <c r="M34" s="17">
        <f>IF(K34="","",IF(K34&gt;'Bağlam'!$B$9,"Evet","Hayır"))</f>
        <v/>
      </c>
      <c r="N34" s="12" t="n"/>
      <c r="O34" s="12" t="n"/>
      <c r="P34" s="12" t="n"/>
      <c r="Q34" s="12" t="n"/>
      <c r="R34" s="12" t="n"/>
      <c r="S34" s="12" t="n"/>
      <c r="T34" s="12" t="n"/>
      <c r="U34" s="12" t="n"/>
      <c r="V34" s="17">
        <f>IF(OR(T34="",U34=""),"",T34*U34)</f>
        <v/>
      </c>
      <c r="W34" s="17">
        <f>IF(V34="","",IF(V34&lt;=3,"Düşük",IF(V34&lt;=6,"Orta",IF(V34&lt;=9,"Yüksek","Kritik"))))</f>
        <v/>
      </c>
      <c r="X34" s="12" t="n"/>
      <c r="Y34">
        <f>IF(AND(T34&lt;&gt;"",U34&lt;&gt;""),T34,I34)</f>
        <v/>
      </c>
      <c r="Z34">
        <f>IF(AND(T34&lt;&gt;"",U34&lt;&gt;""),U34,J34)</f>
        <v/>
      </c>
    </row>
    <row r="35">
      <c r="A35" s="12" t="n">
        <v>34</v>
      </c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7">
        <f>IF(OR(I35="",J35=""),"",I35*J35)</f>
        <v/>
      </c>
      <c r="L35" s="17">
        <f>IF(K35="","",IF(K35&lt;=3,"Düşük",IF(K35&lt;=6,"Orta",IF(K35&lt;=9,"Yüksek","Kritik"))))</f>
        <v/>
      </c>
      <c r="M35" s="17">
        <f>IF(K35="","",IF(K35&gt;'Bağlam'!$B$9,"Evet","Hayır"))</f>
        <v/>
      </c>
      <c r="N35" s="12" t="n"/>
      <c r="O35" s="12" t="n"/>
      <c r="P35" s="12" t="n"/>
      <c r="Q35" s="12" t="n"/>
      <c r="R35" s="12" t="n"/>
      <c r="S35" s="12" t="n"/>
      <c r="T35" s="12" t="n"/>
      <c r="U35" s="12" t="n"/>
      <c r="V35" s="17">
        <f>IF(OR(T35="",U35=""),"",T35*U35)</f>
        <v/>
      </c>
      <c r="W35" s="17">
        <f>IF(V35="","",IF(V35&lt;=3,"Düşük",IF(V35&lt;=6,"Orta",IF(V35&lt;=9,"Yüksek","Kritik"))))</f>
        <v/>
      </c>
      <c r="X35" s="12" t="n"/>
      <c r="Y35">
        <f>IF(AND(T35&lt;&gt;"",U35&lt;&gt;""),T35,I35)</f>
        <v/>
      </c>
      <c r="Z35">
        <f>IF(AND(T35&lt;&gt;"",U35&lt;&gt;""),U35,J35)</f>
        <v/>
      </c>
    </row>
    <row r="36">
      <c r="A36" s="12" t="n">
        <v>35</v>
      </c>
      <c r="B36" s="12" t="n"/>
      <c r="C36" s="12" t="n"/>
      <c r="D36" s="12" t="n"/>
      <c r="E36" s="12" t="n"/>
      <c r="F36" s="12" t="n"/>
      <c r="G36" s="12" t="n"/>
      <c r="H36" s="12" t="n"/>
      <c r="I36" s="12" t="n"/>
      <c r="J36" s="12" t="n"/>
      <c r="K36" s="17">
        <f>IF(OR(I36="",J36=""),"",I36*J36)</f>
        <v/>
      </c>
      <c r="L36" s="17">
        <f>IF(K36="","",IF(K36&lt;=3,"Düşük",IF(K36&lt;=6,"Orta",IF(K36&lt;=9,"Yüksek","Kritik"))))</f>
        <v/>
      </c>
      <c r="M36" s="17">
        <f>IF(K36="","",IF(K36&gt;'Bağlam'!$B$9,"Evet","Hayır"))</f>
        <v/>
      </c>
      <c r="N36" s="12" t="n"/>
      <c r="O36" s="12" t="n"/>
      <c r="P36" s="12" t="n"/>
      <c r="Q36" s="12" t="n"/>
      <c r="R36" s="12" t="n"/>
      <c r="S36" s="12" t="n"/>
      <c r="T36" s="12" t="n"/>
      <c r="U36" s="12" t="n"/>
      <c r="V36" s="17">
        <f>IF(OR(T36="",U36=""),"",T36*U36)</f>
        <v/>
      </c>
      <c r="W36" s="17">
        <f>IF(V36="","",IF(V36&lt;=3,"Düşük",IF(V36&lt;=6,"Orta",IF(V36&lt;=9,"Yüksek","Kritik"))))</f>
        <v/>
      </c>
      <c r="X36" s="12" t="n"/>
      <c r="Y36">
        <f>IF(AND(T36&lt;&gt;"",U36&lt;&gt;""),T36,I36)</f>
        <v/>
      </c>
      <c r="Z36">
        <f>IF(AND(T36&lt;&gt;"",U36&lt;&gt;""),U36,J36)</f>
        <v/>
      </c>
    </row>
    <row r="37">
      <c r="A37" s="12" t="n">
        <v>36</v>
      </c>
      <c r="B37" s="12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7">
        <f>IF(OR(I37="",J37=""),"",I37*J37)</f>
        <v/>
      </c>
      <c r="L37" s="17">
        <f>IF(K37="","",IF(K37&lt;=3,"Düşük",IF(K37&lt;=6,"Orta",IF(K37&lt;=9,"Yüksek","Kritik"))))</f>
        <v/>
      </c>
      <c r="M37" s="17">
        <f>IF(K37="","",IF(K37&gt;'Bağlam'!$B$9,"Evet","Hayır"))</f>
        <v/>
      </c>
      <c r="N37" s="12" t="n"/>
      <c r="O37" s="12" t="n"/>
      <c r="P37" s="12" t="n"/>
      <c r="Q37" s="12" t="n"/>
      <c r="R37" s="12" t="n"/>
      <c r="S37" s="12" t="n"/>
      <c r="T37" s="12" t="n"/>
      <c r="U37" s="12" t="n"/>
      <c r="V37" s="17">
        <f>IF(OR(T37="",U37=""),"",T37*U37)</f>
        <v/>
      </c>
      <c r="W37" s="17">
        <f>IF(V37="","",IF(V37&lt;=3,"Düşük",IF(V37&lt;=6,"Orta",IF(V37&lt;=9,"Yüksek","Kritik"))))</f>
        <v/>
      </c>
      <c r="X37" s="12" t="n"/>
      <c r="Y37">
        <f>IF(AND(T37&lt;&gt;"",U37&lt;&gt;""),T37,I37)</f>
        <v/>
      </c>
      <c r="Z37">
        <f>IF(AND(T37&lt;&gt;"",U37&lt;&gt;""),U37,J37)</f>
        <v/>
      </c>
    </row>
    <row r="38">
      <c r="A38" s="12" t="n">
        <v>37</v>
      </c>
      <c r="B38" s="12" t="n"/>
      <c r="C38" s="12" t="n"/>
      <c r="D38" s="12" t="n"/>
      <c r="E38" s="12" t="n"/>
      <c r="F38" s="12" t="n"/>
      <c r="G38" s="12" t="n"/>
      <c r="H38" s="12" t="n"/>
      <c r="I38" s="12" t="n"/>
      <c r="J38" s="12" t="n"/>
      <c r="K38" s="17">
        <f>IF(OR(I38="",J38=""),"",I38*J38)</f>
        <v/>
      </c>
      <c r="L38" s="17">
        <f>IF(K38="","",IF(K38&lt;=3,"Düşük",IF(K38&lt;=6,"Orta",IF(K38&lt;=9,"Yüksek","Kritik"))))</f>
        <v/>
      </c>
      <c r="M38" s="17">
        <f>IF(K38="","",IF(K38&gt;'Bağlam'!$B$9,"Evet","Hayır"))</f>
        <v/>
      </c>
      <c r="N38" s="12" t="n"/>
      <c r="O38" s="12" t="n"/>
      <c r="P38" s="12" t="n"/>
      <c r="Q38" s="12" t="n"/>
      <c r="R38" s="12" t="n"/>
      <c r="S38" s="12" t="n"/>
      <c r="T38" s="12" t="n"/>
      <c r="U38" s="12" t="n"/>
      <c r="V38" s="17">
        <f>IF(OR(T38="",U38=""),"",T38*U38)</f>
        <v/>
      </c>
      <c r="W38" s="17">
        <f>IF(V38="","",IF(V38&lt;=3,"Düşük",IF(V38&lt;=6,"Orta",IF(V38&lt;=9,"Yüksek","Kritik"))))</f>
        <v/>
      </c>
      <c r="X38" s="12" t="n"/>
      <c r="Y38">
        <f>IF(AND(T38&lt;&gt;"",U38&lt;&gt;""),T38,I38)</f>
        <v/>
      </c>
      <c r="Z38">
        <f>IF(AND(T38&lt;&gt;"",U38&lt;&gt;""),U38,J38)</f>
        <v/>
      </c>
    </row>
    <row r="39">
      <c r="A39" s="12" t="n">
        <v>38</v>
      </c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7">
        <f>IF(OR(I39="",J39=""),"",I39*J39)</f>
        <v/>
      </c>
      <c r="L39" s="17">
        <f>IF(K39="","",IF(K39&lt;=3,"Düşük",IF(K39&lt;=6,"Orta",IF(K39&lt;=9,"Yüksek","Kritik"))))</f>
        <v/>
      </c>
      <c r="M39" s="17">
        <f>IF(K39="","",IF(K39&gt;'Bağlam'!$B$9,"Evet","Hayır"))</f>
        <v/>
      </c>
      <c r="N39" s="12" t="n"/>
      <c r="O39" s="12" t="n"/>
      <c r="P39" s="12" t="n"/>
      <c r="Q39" s="12" t="n"/>
      <c r="R39" s="12" t="n"/>
      <c r="S39" s="12" t="n"/>
      <c r="T39" s="12" t="n"/>
      <c r="U39" s="12" t="n"/>
      <c r="V39" s="17">
        <f>IF(OR(T39="",U39=""),"",T39*U39)</f>
        <v/>
      </c>
      <c r="W39" s="17">
        <f>IF(V39="","",IF(V39&lt;=3,"Düşük",IF(V39&lt;=6,"Orta",IF(V39&lt;=9,"Yüksek","Kritik"))))</f>
        <v/>
      </c>
      <c r="X39" s="12" t="n"/>
      <c r="Y39">
        <f>IF(AND(T39&lt;&gt;"",U39&lt;&gt;""),T39,I39)</f>
        <v/>
      </c>
      <c r="Z39">
        <f>IF(AND(T39&lt;&gt;"",U39&lt;&gt;""),U39,J39)</f>
        <v/>
      </c>
    </row>
    <row r="40">
      <c r="A40" s="12" t="n">
        <v>39</v>
      </c>
      <c r="B40" s="12" t="n"/>
      <c r="C40" s="12" t="n"/>
      <c r="D40" s="12" t="n"/>
      <c r="E40" s="12" t="n"/>
      <c r="F40" s="12" t="n"/>
      <c r="G40" s="12" t="n"/>
      <c r="H40" s="12" t="n"/>
      <c r="I40" s="12" t="n"/>
      <c r="J40" s="12" t="n"/>
      <c r="K40" s="17">
        <f>IF(OR(I40="",J40=""),"",I40*J40)</f>
        <v/>
      </c>
      <c r="L40" s="17">
        <f>IF(K40="","",IF(K40&lt;=3,"Düşük",IF(K40&lt;=6,"Orta",IF(K40&lt;=9,"Yüksek","Kritik"))))</f>
        <v/>
      </c>
      <c r="M40" s="17">
        <f>IF(K40="","",IF(K40&gt;'Bağlam'!$B$9,"Evet","Hayır"))</f>
        <v/>
      </c>
      <c r="N40" s="12" t="n"/>
      <c r="O40" s="12" t="n"/>
      <c r="P40" s="12" t="n"/>
      <c r="Q40" s="12" t="n"/>
      <c r="R40" s="12" t="n"/>
      <c r="S40" s="12" t="n"/>
      <c r="T40" s="12" t="n"/>
      <c r="U40" s="12" t="n"/>
      <c r="V40" s="17">
        <f>IF(OR(T40="",U40=""),"",T40*U40)</f>
        <v/>
      </c>
      <c r="W40" s="17">
        <f>IF(V40="","",IF(V40&lt;=3,"Düşük",IF(V40&lt;=6,"Orta",IF(V40&lt;=9,"Yüksek","Kritik"))))</f>
        <v/>
      </c>
      <c r="X40" s="12" t="n"/>
      <c r="Y40">
        <f>IF(AND(T40&lt;&gt;"",U40&lt;&gt;""),T40,I40)</f>
        <v/>
      </c>
      <c r="Z40">
        <f>IF(AND(T40&lt;&gt;"",U40&lt;&gt;""),U40,J40)</f>
        <v/>
      </c>
    </row>
    <row r="41">
      <c r="A41" s="12" t="n">
        <v>40</v>
      </c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7">
        <f>IF(OR(I41="",J41=""),"",I41*J41)</f>
        <v/>
      </c>
      <c r="L41" s="17">
        <f>IF(K41="","",IF(K41&lt;=3,"Düşük",IF(K41&lt;=6,"Orta",IF(K41&lt;=9,"Yüksek","Kritik"))))</f>
        <v/>
      </c>
      <c r="M41" s="17">
        <f>IF(K41="","",IF(K41&gt;'Bağlam'!$B$9,"Evet","Hayır"))</f>
        <v/>
      </c>
      <c r="N41" s="12" t="n"/>
      <c r="O41" s="12" t="n"/>
      <c r="P41" s="12" t="n"/>
      <c r="Q41" s="12" t="n"/>
      <c r="R41" s="12" t="n"/>
      <c r="S41" s="12" t="n"/>
      <c r="T41" s="12" t="n"/>
      <c r="U41" s="12" t="n"/>
      <c r="V41" s="17">
        <f>IF(OR(T41="",U41=""),"",T41*U41)</f>
        <v/>
      </c>
      <c r="W41" s="17">
        <f>IF(V41="","",IF(V41&lt;=3,"Düşük",IF(V41&lt;=6,"Orta",IF(V41&lt;=9,"Yüksek","Kritik"))))</f>
        <v/>
      </c>
      <c r="X41" s="12" t="n"/>
      <c r="Y41">
        <f>IF(AND(T41&lt;&gt;"",U41&lt;&gt;""),T41,I41)</f>
        <v/>
      </c>
      <c r="Z41">
        <f>IF(AND(T41&lt;&gt;"",U41&lt;&gt;""),U41,J41)</f>
        <v/>
      </c>
    </row>
    <row r="42">
      <c r="A42" s="12" t="n">
        <v>41</v>
      </c>
      <c r="B42" s="12" t="n"/>
      <c r="C42" s="12" t="n"/>
      <c r="D42" s="12" t="n"/>
      <c r="E42" s="12" t="n"/>
      <c r="F42" s="12" t="n"/>
      <c r="G42" s="12" t="n"/>
      <c r="H42" s="12" t="n"/>
      <c r="I42" s="12" t="n"/>
      <c r="J42" s="12" t="n"/>
      <c r="K42" s="17">
        <f>IF(OR(I42="",J42=""),"",I42*J42)</f>
        <v/>
      </c>
      <c r="L42" s="17">
        <f>IF(K42="","",IF(K42&lt;=3,"Düşük",IF(K42&lt;=6,"Orta",IF(K42&lt;=9,"Yüksek","Kritik"))))</f>
        <v/>
      </c>
      <c r="M42" s="17">
        <f>IF(K42="","",IF(K42&gt;'Bağlam'!$B$9,"Evet","Hayır"))</f>
        <v/>
      </c>
      <c r="N42" s="12" t="n"/>
      <c r="O42" s="12" t="n"/>
      <c r="P42" s="12" t="n"/>
      <c r="Q42" s="12" t="n"/>
      <c r="R42" s="12" t="n"/>
      <c r="S42" s="12" t="n"/>
      <c r="T42" s="12" t="n"/>
      <c r="U42" s="12" t="n"/>
      <c r="V42" s="17">
        <f>IF(OR(T42="",U42=""),"",T42*U42)</f>
        <v/>
      </c>
      <c r="W42" s="17">
        <f>IF(V42="","",IF(V42&lt;=3,"Düşük",IF(V42&lt;=6,"Orta",IF(V42&lt;=9,"Yüksek","Kritik"))))</f>
        <v/>
      </c>
      <c r="X42" s="12" t="n"/>
      <c r="Y42">
        <f>IF(AND(T42&lt;&gt;"",U42&lt;&gt;""),T42,I42)</f>
        <v/>
      </c>
      <c r="Z42">
        <f>IF(AND(T42&lt;&gt;"",U42&lt;&gt;""),U42,J42)</f>
        <v/>
      </c>
    </row>
    <row r="43">
      <c r="A43" s="12" t="n">
        <v>42</v>
      </c>
      <c r="B43" s="12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7">
        <f>IF(OR(I43="",J43=""),"",I43*J43)</f>
        <v/>
      </c>
      <c r="L43" s="17">
        <f>IF(K43="","",IF(K43&lt;=3,"Düşük",IF(K43&lt;=6,"Orta",IF(K43&lt;=9,"Yüksek","Kritik"))))</f>
        <v/>
      </c>
      <c r="M43" s="17">
        <f>IF(K43="","",IF(K43&gt;'Bağlam'!$B$9,"Evet","Hayır"))</f>
        <v/>
      </c>
      <c r="N43" s="12" t="n"/>
      <c r="O43" s="12" t="n"/>
      <c r="P43" s="12" t="n"/>
      <c r="Q43" s="12" t="n"/>
      <c r="R43" s="12" t="n"/>
      <c r="S43" s="12" t="n"/>
      <c r="T43" s="12" t="n"/>
      <c r="U43" s="12" t="n"/>
      <c r="V43" s="17">
        <f>IF(OR(T43="",U43=""),"",T43*U43)</f>
        <v/>
      </c>
      <c r="W43" s="17">
        <f>IF(V43="","",IF(V43&lt;=3,"Düşük",IF(V43&lt;=6,"Orta",IF(V43&lt;=9,"Yüksek","Kritik"))))</f>
        <v/>
      </c>
      <c r="X43" s="12" t="n"/>
      <c r="Y43">
        <f>IF(AND(T43&lt;&gt;"",U43&lt;&gt;""),T43,I43)</f>
        <v/>
      </c>
      <c r="Z43">
        <f>IF(AND(T43&lt;&gt;"",U43&lt;&gt;""),U43,J43)</f>
        <v/>
      </c>
    </row>
    <row r="44">
      <c r="A44" s="12" t="n">
        <v>43</v>
      </c>
      <c r="B44" s="12" t="n"/>
      <c r="C44" s="12" t="n"/>
      <c r="D44" s="12" t="n"/>
      <c r="E44" s="12" t="n"/>
      <c r="F44" s="12" t="n"/>
      <c r="G44" s="12" t="n"/>
      <c r="H44" s="12" t="n"/>
      <c r="I44" s="12" t="n"/>
      <c r="J44" s="12" t="n"/>
      <c r="K44" s="17">
        <f>IF(OR(I44="",J44=""),"",I44*J44)</f>
        <v/>
      </c>
      <c r="L44" s="17">
        <f>IF(K44="","",IF(K44&lt;=3,"Düşük",IF(K44&lt;=6,"Orta",IF(K44&lt;=9,"Yüksek","Kritik"))))</f>
        <v/>
      </c>
      <c r="M44" s="17">
        <f>IF(K44="","",IF(K44&gt;'Bağlam'!$B$9,"Evet","Hayır"))</f>
        <v/>
      </c>
      <c r="N44" s="12" t="n"/>
      <c r="O44" s="12" t="n"/>
      <c r="P44" s="12" t="n"/>
      <c r="Q44" s="12" t="n"/>
      <c r="R44" s="12" t="n"/>
      <c r="S44" s="12" t="n"/>
      <c r="T44" s="12" t="n"/>
      <c r="U44" s="12" t="n"/>
      <c r="V44" s="17">
        <f>IF(OR(T44="",U44=""),"",T44*U44)</f>
        <v/>
      </c>
      <c r="W44" s="17">
        <f>IF(V44="","",IF(V44&lt;=3,"Düşük",IF(V44&lt;=6,"Orta",IF(V44&lt;=9,"Yüksek","Kritik"))))</f>
        <v/>
      </c>
      <c r="X44" s="12" t="n"/>
      <c r="Y44">
        <f>IF(AND(T44&lt;&gt;"",U44&lt;&gt;""),T44,I44)</f>
        <v/>
      </c>
      <c r="Z44">
        <f>IF(AND(T44&lt;&gt;"",U44&lt;&gt;""),U44,J44)</f>
        <v/>
      </c>
    </row>
    <row r="45">
      <c r="A45" s="12" t="n">
        <v>44</v>
      </c>
      <c r="B45" s="12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7">
        <f>IF(OR(I45="",J45=""),"",I45*J45)</f>
        <v/>
      </c>
      <c r="L45" s="17">
        <f>IF(K45="","",IF(K45&lt;=3,"Düşük",IF(K45&lt;=6,"Orta",IF(K45&lt;=9,"Yüksek","Kritik"))))</f>
        <v/>
      </c>
      <c r="M45" s="17">
        <f>IF(K45="","",IF(K45&gt;'Bağlam'!$B$9,"Evet","Hayır"))</f>
        <v/>
      </c>
      <c r="N45" s="12" t="n"/>
      <c r="O45" s="12" t="n"/>
      <c r="P45" s="12" t="n"/>
      <c r="Q45" s="12" t="n"/>
      <c r="R45" s="12" t="n"/>
      <c r="S45" s="12" t="n"/>
      <c r="T45" s="12" t="n"/>
      <c r="U45" s="12" t="n"/>
      <c r="V45" s="17">
        <f>IF(OR(T45="",U45=""),"",T45*U45)</f>
        <v/>
      </c>
      <c r="W45" s="17">
        <f>IF(V45="","",IF(V45&lt;=3,"Düşük",IF(V45&lt;=6,"Orta",IF(V45&lt;=9,"Yüksek","Kritik"))))</f>
        <v/>
      </c>
      <c r="X45" s="12" t="n"/>
      <c r="Y45">
        <f>IF(AND(T45&lt;&gt;"",U45&lt;&gt;""),T45,I45)</f>
        <v/>
      </c>
      <c r="Z45">
        <f>IF(AND(T45&lt;&gt;"",U45&lt;&gt;""),U45,J45)</f>
        <v/>
      </c>
    </row>
    <row r="46">
      <c r="A46" s="12" t="n">
        <v>45</v>
      </c>
      <c r="B46" s="12" t="n"/>
      <c r="C46" s="12" t="n"/>
      <c r="D46" s="12" t="n"/>
      <c r="E46" s="12" t="n"/>
      <c r="F46" s="12" t="n"/>
      <c r="G46" s="12" t="n"/>
      <c r="H46" s="12" t="n"/>
      <c r="I46" s="12" t="n"/>
      <c r="J46" s="12" t="n"/>
      <c r="K46" s="17">
        <f>IF(OR(I46="",J46=""),"",I46*J46)</f>
        <v/>
      </c>
      <c r="L46" s="17">
        <f>IF(K46="","",IF(K46&lt;=3,"Düşük",IF(K46&lt;=6,"Orta",IF(K46&lt;=9,"Yüksek","Kritik"))))</f>
        <v/>
      </c>
      <c r="M46" s="17">
        <f>IF(K46="","",IF(K46&gt;'Bağlam'!$B$9,"Evet","Hayır"))</f>
        <v/>
      </c>
      <c r="N46" s="12" t="n"/>
      <c r="O46" s="12" t="n"/>
      <c r="P46" s="12" t="n"/>
      <c r="Q46" s="12" t="n"/>
      <c r="R46" s="12" t="n"/>
      <c r="S46" s="12" t="n"/>
      <c r="T46" s="12" t="n"/>
      <c r="U46" s="12" t="n"/>
      <c r="V46" s="17">
        <f>IF(OR(T46="",U46=""),"",T46*U46)</f>
        <v/>
      </c>
      <c r="W46" s="17">
        <f>IF(V46="","",IF(V46&lt;=3,"Düşük",IF(V46&lt;=6,"Orta",IF(V46&lt;=9,"Yüksek","Kritik"))))</f>
        <v/>
      </c>
      <c r="X46" s="12" t="n"/>
      <c r="Y46">
        <f>IF(AND(T46&lt;&gt;"",U46&lt;&gt;""),T46,I46)</f>
        <v/>
      </c>
      <c r="Z46">
        <f>IF(AND(T46&lt;&gt;"",U46&lt;&gt;""),U46,J46)</f>
        <v/>
      </c>
    </row>
    <row r="47">
      <c r="A47" s="12" t="n">
        <v>46</v>
      </c>
      <c r="B47" s="12" t="n"/>
      <c r="C47" s="12" t="n"/>
      <c r="D47" s="12" t="n"/>
      <c r="E47" s="12" t="n"/>
      <c r="F47" s="12" t="n"/>
      <c r="G47" s="12" t="n"/>
      <c r="H47" s="12" t="n"/>
      <c r="I47" s="12" t="n"/>
      <c r="J47" s="12" t="n"/>
      <c r="K47" s="17">
        <f>IF(OR(I47="",J47=""),"",I47*J47)</f>
        <v/>
      </c>
      <c r="L47" s="17">
        <f>IF(K47="","",IF(K47&lt;=3,"Düşük",IF(K47&lt;=6,"Orta",IF(K47&lt;=9,"Yüksek","Kritik"))))</f>
        <v/>
      </c>
      <c r="M47" s="17">
        <f>IF(K47="","",IF(K47&gt;'Bağlam'!$B$9,"Evet","Hayır"))</f>
        <v/>
      </c>
      <c r="N47" s="12" t="n"/>
      <c r="O47" s="12" t="n"/>
      <c r="P47" s="12" t="n"/>
      <c r="Q47" s="12" t="n"/>
      <c r="R47" s="12" t="n"/>
      <c r="S47" s="12" t="n"/>
      <c r="T47" s="12" t="n"/>
      <c r="U47" s="12" t="n"/>
      <c r="V47" s="17">
        <f>IF(OR(T47="",U47=""),"",T47*U47)</f>
        <v/>
      </c>
      <c r="W47" s="17">
        <f>IF(V47="","",IF(V47&lt;=3,"Düşük",IF(V47&lt;=6,"Orta",IF(V47&lt;=9,"Yüksek","Kritik"))))</f>
        <v/>
      </c>
      <c r="X47" s="12" t="n"/>
      <c r="Y47">
        <f>IF(AND(T47&lt;&gt;"",U47&lt;&gt;""),T47,I47)</f>
        <v/>
      </c>
      <c r="Z47">
        <f>IF(AND(T47&lt;&gt;"",U47&lt;&gt;""),U47,J47)</f>
        <v/>
      </c>
    </row>
    <row r="48">
      <c r="A48" s="12" t="n">
        <v>47</v>
      </c>
      <c r="B48" s="12" t="n"/>
      <c r="C48" s="12" t="n"/>
      <c r="D48" s="12" t="n"/>
      <c r="E48" s="12" t="n"/>
      <c r="F48" s="12" t="n"/>
      <c r="G48" s="12" t="n"/>
      <c r="H48" s="12" t="n"/>
      <c r="I48" s="12" t="n"/>
      <c r="J48" s="12" t="n"/>
      <c r="K48" s="17">
        <f>IF(OR(I48="",J48=""),"",I48*J48)</f>
        <v/>
      </c>
      <c r="L48" s="17">
        <f>IF(K48="","",IF(K48&lt;=3,"Düşük",IF(K48&lt;=6,"Orta",IF(K48&lt;=9,"Yüksek","Kritik"))))</f>
        <v/>
      </c>
      <c r="M48" s="17">
        <f>IF(K48="","",IF(K48&gt;'Bağlam'!$B$9,"Evet","Hayır"))</f>
        <v/>
      </c>
      <c r="N48" s="12" t="n"/>
      <c r="O48" s="12" t="n"/>
      <c r="P48" s="12" t="n"/>
      <c r="Q48" s="12" t="n"/>
      <c r="R48" s="12" t="n"/>
      <c r="S48" s="12" t="n"/>
      <c r="T48" s="12" t="n"/>
      <c r="U48" s="12" t="n"/>
      <c r="V48" s="17">
        <f>IF(OR(T48="",U48=""),"",T48*U48)</f>
        <v/>
      </c>
      <c r="W48" s="17">
        <f>IF(V48="","",IF(V48&lt;=3,"Düşük",IF(V48&lt;=6,"Orta",IF(V48&lt;=9,"Yüksek","Kritik"))))</f>
        <v/>
      </c>
      <c r="X48" s="12" t="n"/>
      <c r="Y48">
        <f>IF(AND(T48&lt;&gt;"",U48&lt;&gt;""),T48,I48)</f>
        <v/>
      </c>
      <c r="Z48">
        <f>IF(AND(T48&lt;&gt;"",U48&lt;&gt;""),U48,J48)</f>
        <v/>
      </c>
    </row>
    <row r="49">
      <c r="A49" s="12" t="n">
        <v>48</v>
      </c>
      <c r="B49" s="12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7">
        <f>IF(OR(I49="",J49=""),"",I49*J49)</f>
        <v/>
      </c>
      <c r="L49" s="17">
        <f>IF(K49="","",IF(K49&lt;=3,"Düşük",IF(K49&lt;=6,"Orta",IF(K49&lt;=9,"Yüksek","Kritik"))))</f>
        <v/>
      </c>
      <c r="M49" s="17">
        <f>IF(K49="","",IF(K49&gt;'Bağlam'!$B$9,"Evet","Hayır"))</f>
        <v/>
      </c>
      <c r="N49" s="12" t="n"/>
      <c r="O49" s="12" t="n"/>
      <c r="P49" s="12" t="n"/>
      <c r="Q49" s="12" t="n"/>
      <c r="R49" s="12" t="n"/>
      <c r="S49" s="12" t="n"/>
      <c r="T49" s="12" t="n"/>
      <c r="U49" s="12" t="n"/>
      <c r="V49" s="17">
        <f>IF(OR(T49="",U49=""),"",T49*U49)</f>
        <v/>
      </c>
      <c r="W49" s="17">
        <f>IF(V49="","",IF(V49&lt;=3,"Düşük",IF(V49&lt;=6,"Orta",IF(V49&lt;=9,"Yüksek","Kritik"))))</f>
        <v/>
      </c>
      <c r="X49" s="12" t="n"/>
      <c r="Y49">
        <f>IF(AND(T49&lt;&gt;"",U49&lt;&gt;""),T49,I49)</f>
        <v/>
      </c>
      <c r="Z49">
        <f>IF(AND(T49&lt;&gt;"",U49&lt;&gt;""),U49,J49)</f>
        <v/>
      </c>
    </row>
    <row r="50">
      <c r="A50" s="12" t="n">
        <v>49</v>
      </c>
      <c r="B50" s="12" t="n"/>
      <c r="C50" s="12" t="n"/>
      <c r="D50" s="12" t="n"/>
      <c r="E50" s="12" t="n"/>
      <c r="F50" s="12" t="n"/>
      <c r="G50" s="12" t="n"/>
      <c r="H50" s="12" t="n"/>
      <c r="I50" s="12" t="n"/>
      <c r="J50" s="12" t="n"/>
      <c r="K50" s="17">
        <f>IF(OR(I50="",J50=""),"",I50*J50)</f>
        <v/>
      </c>
      <c r="L50" s="17">
        <f>IF(K50="","",IF(K50&lt;=3,"Düşük",IF(K50&lt;=6,"Orta",IF(K50&lt;=9,"Yüksek","Kritik"))))</f>
        <v/>
      </c>
      <c r="M50" s="17">
        <f>IF(K50="","",IF(K50&gt;'Bağlam'!$B$9,"Evet","Hayır"))</f>
        <v/>
      </c>
      <c r="N50" s="12" t="n"/>
      <c r="O50" s="12" t="n"/>
      <c r="P50" s="12" t="n"/>
      <c r="Q50" s="12" t="n"/>
      <c r="R50" s="12" t="n"/>
      <c r="S50" s="12" t="n"/>
      <c r="T50" s="12" t="n"/>
      <c r="U50" s="12" t="n"/>
      <c r="V50" s="17">
        <f>IF(OR(T50="",U50=""),"",T50*U50)</f>
        <v/>
      </c>
      <c r="W50" s="17">
        <f>IF(V50="","",IF(V50&lt;=3,"Düşük",IF(V50&lt;=6,"Orta",IF(V50&lt;=9,"Yüksek","Kritik"))))</f>
        <v/>
      </c>
      <c r="X50" s="12" t="n"/>
      <c r="Y50">
        <f>IF(AND(T50&lt;&gt;"",U50&lt;&gt;""),T50,I50)</f>
        <v/>
      </c>
      <c r="Z50">
        <f>IF(AND(T50&lt;&gt;"",U50&lt;&gt;""),U50,J50)</f>
        <v/>
      </c>
    </row>
    <row r="51">
      <c r="A51" s="12" t="n">
        <v>50</v>
      </c>
      <c r="B51" s="12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7">
        <f>IF(OR(I51="",J51=""),"",I51*J51)</f>
        <v/>
      </c>
      <c r="L51" s="17">
        <f>IF(K51="","",IF(K51&lt;=3,"Düşük",IF(K51&lt;=6,"Orta",IF(K51&lt;=9,"Yüksek","Kritik"))))</f>
        <v/>
      </c>
      <c r="M51" s="17">
        <f>IF(K51="","",IF(K51&gt;'Bağlam'!$B$9,"Evet","Hayır"))</f>
        <v/>
      </c>
      <c r="N51" s="12" t="n"/>
      <c r="O51" s="12" t="n"/>
      <c r="P51" s="12" t="n"/>
      <c r="Q51" s="12" t="n"/>
      <c r="R51" s="12" t="n"/>
      <c r="S51" s="12" t="n"/>
      <c r="T51" s="12" t="n"/>
      <c r="U51" s="12" t="n"/>
      <c r="V51" s="17">
        <f>IF(OR(T51="",U51=""),"",T51*U51)</f>
        <v/>
      </c>
      <c r="W51" s="17">
        <f>IF(V51="","",IF(V51&lt;=3,"Düşük",IF(V51&lt;=6,"Orta",IF(V51&lt;=9,"Yüksek","Kritik"))))</f>
        <v/>
      </c>
      <c r="X51" s="12" t="n"/>
      <c r="Y51">
        <f>IF(AND(T51&lt;&gt;"",U51&lt;&gt;""),T51,I51)</f>
        <v/>
      </c>
      <c r="Z51">
        <f>IF(AND(T51&lt;&gt;"",U51&lt;&gt;""),U51,J51)</f>
        <v/>
      </c>
    </row>
    <row r="52">
      <c r="A52" s="12" t="n">
        <v>51</v>
      </c>
      <c r="B52" s="12" t="n"/>
      <c r="C52" s="12" t="n"/>
      <c r="D52" s="12" t="n"/>
      <c r="E52" s="12" t="n"/>
      <c r="F52" s="12" t="n"/>
      <c r="G52" s="12" t="n"/>
      <c r="H52" s="12" t="n"/>
      <c r="I52" s="12" t="n"/>
      <c r="J52" s="12" t="n"/>
      <c r="K52" s="17">
        <f>IF(OR(I52="",J52=""),"",I52*J52)</f>
        <v/>
      </c>
      <c r="L52" s="17">
        <f>IF(K52="","",IF(K52&lt;=3,"Düşük",IF(K52&lt;=6,"Orta",IF(K52&lt;=9,"Yüksek","Kritik"))))</f>
        <v/>
      </c>
      <c r="M52" s="17">
        <f>IF(K52="","",IF(K52&gt;'Bağlam'!$B$9,"Evet","Hayır"))</f>
        <v/>
      </c>
      <c r="N52" s="12" t="n"/>
      <c r="O52" s="12" t="n"/>
      <c r="P52" s="12" t="n"/>
      <c r="Q52" s="12" t="n"/>
      <c r="R52" s="12" t="n"/>
      <c r="S52" s="12" t="n"/>
      <c r="T52" s="12" t="n"/>
      <c r="U52" s="12" t="n"/>
      <c r="V52" s="17">
        <f>IF(OR(T52="",U52=""),"",T52*U52)</f>
        <v/>
      </c>
      <c r="W52" s="17">
        <f>IF(V52="","",IF(V52&lt;=3,"Düşük",IF(V52&lt;=6,"Orta",IF(V52&lt;=9,"Yüksek","Kritik"))))</f>
        <v/>
      </c>
      <c r="X52" s="12" t="n"/>
      <c r="Y52">
        <f>IF(AND(T52&lt;&gt;"",U52&lt;&gt;""),T52,I52)</f>
        <v/>
      </c>
      <c r="Z52">
        <f>IF(AND(T52&lt;&gt;"",U52&lt;&gt;""),U52,J52)</f>
        <v/>
      </c>
    </row>
    <row r="53">
      <c r="A53" s="12" t="n">
        <v>52</v>
      </c>
      <c r="B53" s="12" t="n"/>
      <c r="C53" s="12" t="n"/>
      <c r="D53" s="12" t="n"/>
      <c r="E53" s="12" t="n"/>
      <c r="F53" s="12" t="n"/>
      <c r="G53" s="12" t="n"/>
      <c r="H53" s="12" t="n"/>
      <c r="I53" s="12" t="n"/>
      <c r="J53" s="12" t="n"/>
      <c r="K53" s="17">
        <f>IF(OR(I53="",J53=""),"",I53*J53)</f>
        <v/>
      </c>
      <c r="L53" s="17">
        <f>IF(K53="","",IF(K53&lt;=3,"Düşük",IF(K53&lt;=6,"Orta",IF(K53&lt;=9,"Yüksek","Kritik"))))</f>
        <v/>
      </c>
      <c r="M53" s="17">
        <f>IF(K53="","",IF(K53&gt;'Bağlam'!$B$9,"Evet","Hayır"))</f>
        <v/>
      </c>
      <c r="N53" s="12" t="n"/>
      <c r="O53" s="12" t="n"/>
      <c r="P53" s="12" t="n"/>
      <c r="Q53" s="12" t="n"/>
      <c r="R53" s="12" t="n"/>
      <c r="S53" s="12" t="n"/>
      <c r="T53" s="12" t="n"/>
      <c r="U53" s="12" t="n"/>
      <c r="V53" s="17">
        <f>IF(OR(T53="",U53=""),"",T53*U53)</f>
        <v/>
      </c>
      <c r="W53" s="17">
        <f>IF(V53="","",IF(V53&lt;=3,"Düşük",IF(V53&lt;=6,"Orta",IF(V53&lt;=9,"Yüksek","Kritik"))))</f>
        <v/>
      </c>
      <c r="X53" s="12" t="n"/>
      <c r="Y53">
        <f>IF(AND(T53&lt;&gt;"",U53&lt;&gt;""),T53,I53)</f>
        <v/>
      </c>
      <c r="Z53">
        <f>IF(AND(T53&lt;&gt;"",U53&lt;&gt;""),U53,J53)</f>
        <v/>
      </c>
    </row>
    <row r="54">
      <c r="A54" s="12" t="n">
        <v>53</v>
      </c>
      <c r="B54" s="12" t="n"/>
      <c r="C54" s="12" t="n"/>
      <c r="D54" s="12" t="n"/>
      <c r="E54" s="12" t="n"/>
      <c r="F54" s="12" t="n"/>
      <c r="G54" s="12" t="n"/>
      <c r="H54" s="12" t="n"/>
      <c r="I54" s="12" t="n"/>
      <c r="J54" s="12" t="n"/>
      <c r="K54" s="17">
        <f>IF(OR(I54="",J54=""),"",I54*J54)</f>
        <v/>
      </c>
      <c r="L54" s="17">
        <f>IF(K54="","",IF(K54&lt;=3,"Düşük",IF(K54&lt;=6,"Orta",IF(K54&lt;=9,"Yüksek","Kritik"))))</f>
        <v/>
      </c>
      <c r="M54" s="17">
        <f>IF(K54="","",IF(K54&gt;'Bağlam'!$B$9,"Evet","Hayır"))</f>
        <v/>
      </c>
      <c r="N54" s="12" t="n"/>
      <c r="O54" s="12" t="n"/>
      <c r="P54" s="12" t="n"/>
      <c r="Q54" s="12" t="n"/>
      <c r="R54" s="12" t="n"/>
      <c r="S54" s="12" t="n"/>
      <c r="T54" s="12" t="n"/>
      <c r="U54" s="12" t="n"/>
      <c r="V54" s="17">
        <f>IF(OR(T54="",U54=""),"",T54*U54)</f>
        <v/>
      </c>
      <c r="W54" s="17">
        <f>IF(V54="","",IF(V54&lt;=3,"Düşük",IF(V54&lt;=6,"Orta",IF(V54&lt;=9,"Yüksek","Kritik"))))</f>
        <v/>
      </c>
      <c r="X54" s="12" t="n"/>
      <c r="Y54">
        <f>IF(AND(T54&lt;&gt;"",U54&lt;&gt;""),T54,I54)</f>
        <v/>
      </c>
      <c r="Z54">
        <f>IF(AND(T54&lt;&gt;"",U54&lt;&gt;""),U54,J54)</f>
        <v/>
      </c>
    </row>
    <row r="55">
      <c r="A55" s="12" t="n">
        <v>54</v>
      </c>
      <c r="B55" s="12" t="n"/>
      <c r="C55" s="12" t="n"/>
      <c r="D55" s="12" t="n"/>
      <c r="E55" s="12" t="n"/>
      <c r="F55" s="12" t="n"/>
      <c r="G55" s="12" t="n"/>
      <c r="H55" s="12" t="n"/>
      <c r="I55" s="12" t="n"/>
      <c r="J55" s="12" t="n"/>
      <c r="K55" s="17">
        <f>IF(OR(I55="",J55=""),"",I55*J55)</f>
        <v/>
      </c>
      <c r="L55" s="17">
        <f>IF(K55="","",IF(K55&lt;=3,"Düşük",IF(K55&lt;=6,"Orta",IF(K55&lt;=9,"Yüksek","Kritik"))))</f>
        <v/>
      </c>
      <c r="M55" s="17">
        <f>IF(K55="","",IF(K55&gt;'Bağlam'!$B$9,"Evet","Hayır"))</f>
        <v/>
      </c>
      <c r="N55" s="12" t="n"/>
      <c r="O55" s="12" t="n"/>
      <c r="P55" s="12" t="n"/>
      <c r="Q55" s="12" t="n"/>
      <c r="R55" s="12" t="n"/>
      <c r="S55" s="12" t="n"/>
      <c r="T55" s="12" t="n"/>
      <c r="U55" s="12" t="n"/>
      <c r="V55" s="17">
        <f>IF(OR(T55="",U55=""),"",T55*U55)</f>
        <v/>
      </c>
      <c r="W55" s="17">
        <f>IF(V55="","",IF(V55&lt;=3,"Düşük",IF(V55&lt;=6,"Orta",IF(V55&lt;=9,"Yüksek","Kritik"))))</f>
        <v/>
      </c>
      <c r="X55" s="12" t="n"/>
      <c r="Y55">
        <f>IF(AND(T55&lt;&gt;"",U55&lt;&gt;""),T55,I55)</f>
        <v/>
      </c>
      <c r="Z55">
        <f>IF(AND(T55&lt;&gt;"",U55&lt;&gt;""),U55,J55)</f>
        <v/>
      </c>
    </row>
    <row r="56">
      <c r="A56" s="12" t="n">
        <v>55</v>
      </c>
      <c r="B56" s="12" t="n"/>
      <c r="C56" s="12" t="n"/>
      <c r="D56" s="12" t="n"/>
      <c r="E56" s="12" t="n"/>
      <c r="F56" s="12" t="n"/>
      <c r="G56" s="12" t="n"/>
      <c r="H56" s="12" t="n"/>
      <c r="I56" s="12" t="n"/>
      <c r="J56" s="12" t="n"/>
      <c r="K56" s="17">
        <f>IF(OR(I56="",J56=""),"",I56*J56)</f>
        <v/>
      </c>
      <c r="L56" s="17">
        <f>IF(K56="","",IF(K56&lt;=3,"Düşük",IF(K56&lt;=6,"Orta",IF(K56&lt;=9,"Yüksek","Kritik"))))</f>
        <v/>
      </c>
      <c r="M56" s="17">
        <f>IF(K56="","",IF(K56&gt;'Bağlam'!$B$9,"Evet","Hayır"))</f>
        <v/>
      </c>
      <c r="N56" s="12" t="n"/>
      <c r="O56" s="12" t="n"/>
      <c r="P56" s="12" t="n"/>
      <c r="Q56" s="12" t="n"/>
      <c r="R56" s="12" t="n"/>
      <c r="S56" s="12" t="n"/>
      <c r="T56" s="12" t="n"/>
      <c r="U56" s="12" t="n"/>
      <c r="V56" s="17">
        <f>IF(OR(T56="",U56=""),"",T56*U56)</f>
        <v/>
      </c>
      <c r="W56" s="17">
        <f>IF(V56="","",IF(V56&lt;=3,"Düşük",IF(V56&lt;=6,"Orta",IF(V56&lt;=9,"Yüksek","Kritik"))))</f>
        <v/>
      </c>
      <c r="X56" s="12" t="n"/>
      <c r="Y56">
        <f>IF(AND(T56&lt;&gt;"",U56&lt;&gt;""),T56,I56)</f>
        <v/>
      </c>
      <c r="Z56">
        <f>IF(AND(T56&lt;&gt;"",U56&lt;&gt;""),U56,J56)</f>
        <v/>
      </c>
    </row>
    <row r="57">
      <c r="A57" s="12" t="n">
        <v>56</v>
      </c>
      <c r="B57" s="12" t="n"/>
      <c r="C57" s="12" t="n"/>
      <c r="D57" s="12" t="n"/>
      <c r="E57" s="12" t="n"/>
      <c r="F57" s="12" t="n"/>
      <c r="G57" s="12" t="n"/>
      <c r="H57" s="12" t="n"/>
      <c r="I57" s="12" t="n"/>
      <c r="J57" s="12" t="n"/>
      <c r="K57" s="17">
        <f>IF(OR(I57="",J57=""),"",I57*J57)</f>
        <v/>
      </c>
      <c r="L57" s="17">
        <f>IF(K57="","",IF(K57&lt;=3,"Düşük",IF(K57&lt;=6,"Orta",IF(K57&lt;=9,"Yüksek","Kritik"))))</f>
        <v/>
      </c>
      <c r="M57" s="17">
        <f>IF(K57="","",IF(K57&gt;'Bağlam'!$B$9,"Evet","Hayır"))</f>
        <v/>
      </c>
      <c r="N57" s="12" t="n"/>
      <c r="O57" s="12" t="n"/>
      <c r="P57" s="12" t="n"/>
      <c r="Q57" s="12" t="n"/>
      <c r="R57" s="12" t="n"/>
      <c r="S57" s="12" t="n"/>
      <c r="T57" s="12" t="n"/>
      <c r="U57" s="12" t="n"/>
      <c r="V57" s="17">
        <f>IF(OR(T57="",U57=""),"",T57*U57)</f>
        <v/>
      </c>
      <c r="W57" s="17">
        <f>IF(V57="","",IF(V57&lt;=3,"Düşük",IF(V57&lt;=6,"Orta",IF(V57&lt;=9,"Yüksek","Kritik"))))</f>
        <v/>
      </c>
      <c r="X57" s="12" t="n"/>
      <c r="Y57">
        <f>IF(AND(T57&lt;&gt;"",U57&lt;&gt;""),T57,I57)</f>
        <v/>
      </c>
      <c r="Z57">
        <f>IF(AND(T57&lt;&gt;"",U57&lt;&gt;""),U57,J57)</f>
        <v/>
      </c>
    </row>
    <row r="58">
      <c r="A58" s="12" t="n">
        <v>57</v>
      </c>
      <c r="B58" s="12" t="n"/>
      <c r="C58" s="12" t="n"/>
      <c r="D58" s="12" t="n"/>
      <c r="E58" s="12" t="n"/>
      <c r="F58" s="12" t="n"/>
      <c r="G58" s="12" t="n"/>
      <c r="H58" s="12" t="n"/>
      <c r="I58" s="12" t="n"/>
      <c r="J58" s="12" t="n"/>
      <c r="K58" s="17">
        <f>IF(OR(I58="",J58=""),"",I58*J58)</f>
        <v/>
      </c>
      <c r="L58" s="17">
        <f>IF(K58="","",IF(K58&lt;=3,"Düşük",IF(K58&lt;=6,"Orta",IF(K58&lt;=9,"Yüksek","Kritik"))))</f>
        <v/>
      </c>
      <c r="M58" s="17">
        <f>IF(K58="","",IF(K58&gt;'Bağlam'!$B$9,"Evet","Hayır"))</f>
        <v/>
      </c>
      <c r="N58" s="12" t="n"/>
      <c r="O58" s="12" t="n"/>
      <c r="P58" s="12" t="n"/>
      <c r="Q58" s="12" t="n"/>
      <c r="R58" s="12" t="n"/>
      <c r="S58" s="12" t="n"/>
      <c r="T58" s="12" t="n"/>
      <c r="U58" s="12" t="n"/>
      <c r="V58" s="17">
        <f>IF(OR(T58="",U58=""),"",T58*U58)</f>
        <v/>
      </c>
      <c r="W58" s="17">
        <f>IF(V58="","",IF(V58&lt;=3,"Düşük",IF(V58&lt;=6,"Orta",IF(V58&lt;=9,"Yüksek","Kritik"))))</f>
        <v/>
      </c>
      <c r="X58" s="12" t="n"/>
      <c r="Y58">
        <f>IF(AND(T58&lt;&gt;"",U58&lt;&gt;""),T58,I58)</f>
        <v/>
      </c>
      <c r="Z58">
        <f>IF(AND(T58&lt;&gt;"",U58&lt;&gt;""),U58,J58)</f>
        <v/>
      </c>
    </row>
    <row r="59">
      <c r="A59" s="12" t="n">
        <v>58</v>
      </c>
      <c r="B59" s="12" t="n"/>
      <c r="C59" s="12" t="n"/>
      <c r="D59" s="12" t="n"/>
      <c r="E59" s="12" t="n"/>
      <c r="F59" s="12" t="n"/>
      <c r="G59" s="12" t="n"/>
      <c r="H59" s="12" t="n"/>
      <c r="I59" s="12" t="n"/>
      <c r="J59" s="12" t="n"/>
      <c r="K59" s="17">
        <f>IF(OR(I59="",J59=""),"",I59*J59)</f>
        <v/>
      </c>
      <c r="L59" s="17">
        <f>IF(K59="","",IF(K59&lt;=3,"Düşük",IF(K59&lt;=6,"Orta",IF(K59&lt;=9,"Yüksek","Kritik"))))</f>
        <v/>
      </c>
      <c r="M59" s="17">
        <f>IF(K59="","",IF(K59&gt;'Bağlam'!$B$9,"Evet","Hayır"))</f>
        <v/>
      </c>
      <c r="N59" s="12" t="n"/>
      <c r="O59" s="12" t="n"/>
      <c r="P59" s="12" t="n"/>
      <c r="Q59" s="12" t="n"/>
      <c r="R59" s="12" t="n"/>
      <c r="S59" s="12" t="n"/>
      <c r="T59" s="12" t="n"/>
      <c r="U59" s="12" t="n"/>
      <c r="V59" s="17">
        <f>IF(OR(T59="",U59=""),"",T59*U59)</f>
        <v/>
      </c>
      <c r="W59" s="17">
        <f>IF(V59="","",IF(V59&lt;=3,"Düşük",IF(V59&lt;=6,"Orta",IF(V59&lt;=9,"Yüksek","Kritik"))))</f>
        <v/>
      </c>
      <c r="X59" s="12" t="n"/>
      <c r="Y59">
        <f>IF(AND(T59&lt;&gt;"",U59&lt;&gt;""),T59,I59)</f>
        <v/>
      </c>
      <c r="Z59">
        <f>IF(AND(T59&lt;&gt;"",U59&lt;&gt;""),U59,J59)</f>
        <v/>
      </c>
    </row>
    <row r="60">
      <c r="A60" s="12" t="n">
        <v>59</v>
      </c>
      <c r="B60" s="12" t="n"/>
      <c r="C60" s="12" t="n"/>
      <c r="D60" s="12" t="n"/>
      <c r="E60" s="12" t="n"/>
      <c r="F60" s="12" t="n"/>
      <c r="G60" s="12" t="n"/>
      <c r="H60" s="12" t="n"/>
      <c r="I60" s="12" t="n"/>
      <c r="J60" s="12" t="n"/>
      <c r="K60" s="17">
        <f>IF(OR(I60="",J60=""),"",I60*J60)</f>
        <v/>
      </c>
      <c r="L60" s="17">
        <f>IF(K60="","",IF(K60&lt;=3,"Düşük",IF(K60&lt;=6,"Orta",IF(K60&lt;=9,"Yüksek","Kritik"))))</f>
        <v/>
      </c>
      <c r="M60" s="17">
        <f>IF(K60="","",IF(K60&gt;'Bağlam'!$B$9,"Evet","Hayır"))</f>
        <v/>
      </c>
      <c r="N60" s="12" t="n"/>
      <c r="O60" s="12" t="n"/>
      <c r="P60" s="12" t="n"/>
      <c r="Q60" s="12" t="n"/>
      <c r="R60" s="12" t="n"/>
      <c r="S60" s="12" t="n"/>
      <c r="T60" s="12" t="n"/>
      <c r="U60" s="12" t="n"/>
      <c r="V60" s="17">
        <f>IF(OR(T60="",U60=""),"",T60*U60)</f>
        <v/>
      </c>
      <c r="W60" s="17">
        <f>IF(V60="","",IF(V60&lt;=3,"Düşük",IF(V60&lt;=6,"Orta",IF(V60&lt;=9,"Yüksek","Kritik"))))</f>
        <v/>
      </c>
      <c r="X60" s="12" t="n"/>
      <c r="Y60">
        <f>IF(AND(T60&lt;&gt;"",U60&lt;&gt;""),T60,I60)</f>
        <v/>
      </c>
      <c r="Z60">
        <f>IF(AND(T60&lt;&gt;"",U60&lt;&gt;""),U60,J60)</f>
        <v/>
      </c>
    </row>
    <row r="61">
      <c r="A61" s="12" t="n">
        <v>60</v>
      </c>
      <c r="B61" s="12" t="n"/>
      <c r="C61" s="12" t="n"/>
      <c r="D61" s="12" t="n"/>
      <c r="E61" s="12" t="n"/>
      <c r="F61" s="12" t="n"/>
      <c r="G61" s="12" t="n"/>
      <c r="H61" s="12" t="n"/>
      <c r="I61" s="12" t="n"/>
      <c r="J61" s="12" t="n"/>
      <c r="K61" s="17">
        <f>IF(OR(I61="",J61=""),"",I61*J61)</f>
        <v/>
      </c>
      <c r="L61" s="17">
        <f>IF(K61="","",IF(K61&lt;=3,"Düşük",IF(K61&lt;=6,"Orta",IF(K61&lt;=9,"Yüksek","Kritik"))))</f>
        <v/>
      </c>
      <c r="M61" s="17">
        <f>IF(K61="","",IF(K61&gt;'Bağlam'!$B$9,"Evet","Hayır"))</f>
        <v/>
      </c>
      <c r="N61" s="12" t="n"/>
      <c r="O61" s="12" t="n"/>
      <c r="P61" s="12" t="n"/>
      <c r="Q61" s="12" t="n"/>
      <c r="R61" s="12" t="n"/>
      <c r="S61" s="12" t="n"/>
      <c r="T61" s="12" t="n"/>
      <c r="U61" s="12" t="n"/>
      <c r="V61" s="17">
        <f>IF(OR(T61="",U61=""),"",T61*U61)</f>
        <v/>
      </c>
      <c r="W61" s="17">
        <f>IF(V61="","",IF(V61&lt;=3,"Düşük",IF(V61&lt;=6,"Orta",IF(V61&lt;=9,"Yüksek","Kritik"))))</f>
        <v/>
      </c>
      <c r="X61" s="12" t="n"/>
      <c r="Y61">
        <f>IF(AND(T61&lt;&gt;"",U61&lt;&gt;""),T61,I61)</f>
        <v/>
      </c>
      <c r="Z61">
        <f>IF(AND(T61&lt;&gt;"",U61&lt;&gt;""),U61,J61)</f>
        <v/>
      </c>
    </row>
  </sheetData>
  <autoFilter ref="A1:X61"/>
  <conditionalFormatting sqref="K2:K61">
    <cfRule type="cellIs" priority="1" operator="between" dxfId="0">
      <formula>1</formula>
      <formula>3</formula>
    </cfRule>
    <cfRule type="cellIs" priority="2" operator="between" dxfId="1">
      <formula>4</formula>
      <formula>6</formula>
    </cfRule>
    <cfRule type="cellIs" priority="3" operator="between" dxfId="2">
      <formula>8</formula>
      <formula>9</formula>
    </cfRule>
    <cfRule type="cellIs" priority="4" operator="between" dxfId="3">
      <formula>12</formula>
      <formula>16</formula>
    </cfRule>
  </conditionalFormatting>
  <conditionalFormatting sqref="V2:V61">
    <cfRule type="cellIs" priority="5" operator="between" dxfId="0">
      <formula>1</formula>
      <formula>3</formula>
    </cfRule>
    <cfRule type="cellIs" priority="6" operator="between" dxfId="1">
      <formula>4</formula>
      <formula>6</formula>
    </cfRule>
    <cfRule type="cellIs" priority="7" operator="between" dxfId="2">
      <formula>8</formula>
      <formula>9</formula>
    </cfRule>
    <cfRule type="cellIs" priority="8" operator="between" dxfId="3">
      <formula>12</formula>
      <formula>16</formula>
    </cfRule>
  </conditionalFormatting>
  <conditionalFormatting sqref="L2:L61">
    <cfRule type="expression" priority="9" dxfId="0">
      <formula>AND(ISNUMBER(K2),K2&gt;=1,K2&lt;=3)</formula>
    </cfRule>
    <cfRule type="expression" priority="10" dxfId="1">
      <formula>AND(ISNUMBER(K2),K2&gt;=4,K2&lt;=6)</formula>
    </cfRule>
    <cfRule type="expression" priority="11" dxfId="2">
      <formula>AND(ISNUMBER(K2),K2&gt;=8,K2&lt;=9)</formula>
    </cfRule>
    <cfRule type="expression" priority="12" dxfId="3">
      <formula>AND(ISNUMBER(K2),K2&gt;=12,K2&lt;=16)</formula>
    </cfRule>
  </conditionalFormatting>
  <conditionalFormatting sqref="W2:W61">
    <cfRule type="expression" priority="13" dxfId="0">
      <formula>AND(ISNUMBER(V2),V2&gt;=1,V2&lt;=3)</formula>
    </cfRule>
    <cfRule type="expression" priority="14" dxfId="1">
      <formula>AND(ISNUMBER(V2),V2&gt;=4,V2&lt;=6)</formula>
    </cfRule>
    <cfRule type="expression" priority="15" dxfId="2">
      <formula>AND(ISNUMBER(V2),V2&gt;=8,V2&lt;=9)</formula>
    </cfRule>
    <cfRule type="expression" priority="16" dxfId="3">
      <formula>AND(ISNUMBER(V2),V2&gt;=12,V2&lt;=16)</formula>
    </cfRule>
  </conditionalFormatting>
  <conditionalFormatting sqref="M2:M61">
    <cfRule type="cellIs" priority="17" operator="equal" dxfId="4">
      <formula>"Evet"</formula>
    </cfRule>
  </conditionalFormatting>
  <dataValidations count="5">
    <dataValidation sqref="I2:J61 T2:U61" showDropDown="0" showInputMessage="0" showErrorMessage="0" allowBlank="1" type="list">
      <formula1>"1,2,3,4"</formula1>
    </dataValidation>
    <dataValidation sqref="E2:G61" showDropDown="0" showInputMessage="0" showErrorMessage="0" allowBlank="1" type="list">
      <formula1>"x"</formula1>
    </dataValidation>
    <dataValidation sqref="N2:N61" showDropDown="0" showInputMessage="0" showErrorMessage="0" allowBlank="1" type="list">
      <formula1>"Azalt,Kabul et,Kaçın,Paylaş"</formula1>
    </dataValidation>
    <dataValidation sqref="X2:X61" showDropDown="0" showInputMessage="0" showErrorMessage="0" allowBlank="1" type="list">
      <formula1>"Başlanacak,Devam ediyor,Tamamlandı,Risk kabul edildi"</formula1>
    </dataValidation>
    <dataValidation sqref="D2:D61" showDropDown="0" showInputMessage="0" showErrorMessage="0" allowBlank="1" type="list">
      <formula1>='Varlıklar'!$B$2:$B$41</formula1>
    </dataValidation>
  </dataValidations>
  <pageMargins left="0.75" right="0.75" top="1" bottom="1" header="0.5" footer="0.5"/>
  <pageSetup orientation="landscape" fitToHeight="0" fitToWidth="1"/>
  <headerFooter>
    <oddHeader/>
    <oddFooter>&amp;CMG CYBER · Mumin Guvendi · mumin-guvendi.com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0B1220"/>
    <outlinePr summaryBelow="1" summaryRight="1"/>
    <pageSetUpPr fitToPage="1"/>
  </sheetPr>
  <dimension ref="A1:E20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Matris</t>
        </is>
      </c>
    </row>
    <row r="2">
      <c r="A2" s="2" t="inlineStr">
        <is>
          <t>ISO/IEC 27005 yaklaşımı, altı adımda</t>
        </is>
      </c>
    </row>
    <row r="3">
      <c r="A3" s="3" t="inlineStr">
        <is>
          <t>MG CYBER · Mumin Guvendi · mumin-guvendi.com</t>
        </is>
      </c>
    </row>
    <row r="5">
      <c r="A5" s="10" t="inlineStr">
        <is>
          <t>İşleme öncesi (risk sayısı)</t>
        </is>
      </c>
    </row>
    <row r="6" ht="34" customHeight="1">
      <c r="A6" s="7" t="inlineStr">
        <is>
          <t>4 · Kritik</t>
        </is>
      </c>
      <c r="B6" s="18">
        <f>COUNTIFS('Risk kaydı'!$I$2:$I$61,1,'Risk kaydı'!$J$2:$J$61,4)</f>
        <v/>
      </c>
      <c r="C6" s="19">
        <f>COUNTIFS('Risk kaydı'!$I$2:$I$61,2,'Risk kaydı'!$J$2:$J$61,4)</f>
        <v/>
      </c>
      <c r="D6" s="20">
        <f>COUNTIFS('Risk kaydı'!$I$2:$I$61,3,'Risk kaydı'!$J$2:$J$61,4)</f>
        <v/>
      </c>
      <c r="E6" s="20">
        <f>COUNTIFS('Risk kaydı'!$I$2:$I$61,4,'Risk kaydı'!$J$2:$J$61,4)</f>
        <v/>
      </c>
    </row>
    <row r="7" ht="34" customHeight="1">
      <c r="A7" s="7" t="inlineStr">
        <is>
          <t>3 · Ciddi</t>
        </is>
      </c>
      <c r="B7" s="21">
        <f>COUNTIFS('Risk kaydı'!$I$2:$I$61,1,'Risk kaydı'!$J$2:$J$61,3)</f>
        <v/>
      </c>
      <c r="C7" s="18">
        <f>COUNTIFS('Risk kaydı'!$I$2:$I$61,2,'Risk kaydı'!$J$2:$J$61,3)</f>
        <v/>
      </c>
      <c r="D7" s="19">
        <f>COUNTIFS('Risk kaydı'!$I$2:$I$61,3,'Risk kaydı'!$J$2:$J$61,3)</f>
        <v/>
      </c>
      <c r="E7" s="20">
        <f>COUNTIFS('Risk kaydı'!$I$2:$I$61,4,'Risk kaydı'!$J$2:$J$61,3)</f>
        <v/>
      </c>
    </row>
    <row r="8" ht="34" customHeight="1">
      <c r="A8" s="7" t="inlineStr">
        <is>
          <t>2 · Önemli</t>
        </is>
      </c>
      <c r="B8" s="21">
        <f>COUNTIFS('Risk kaydı'!$I$2:$I$61,1,'Risk kaydı'!$J$2:$J$61,2)</f>
        <v/>
      </c>
      <c r="C8" s="18">
        <f>COUNTIFS('Risk kaydı'!$I$2:$I$61,2,'Risk kaydı'!$J$2:$J$61,2)</f>
        <v/>
      </c>
      <c r="D8" s="18">
        <f>COUNTIFS('Risk kaydı'!$I$2:$I$61,3,'Risk kaydı'!$J$2:$J$61,2)</f>
        <v/>
      </c>
      <c r="E8" s="19">
        <f>COUNTIFS('Risk kaydı'!$I$2:$I$61,4,'Risk kaydı'!$J$2:$J$61,2)</f>
        <v/>
      </c>
    </row>
    <row r="9" ht="34" customHeight="1">
      <c r="A9" s="7" t="inlineStr">
        <is>
          <t>1 · Küçük</t>
        </is>
      </c>
      <c r="B9" s="21">
        <f>COUNTIFS('Risk kaydı'!$I$2:$I$61,1,'Risk kaydı'!$J$2:$J$61,1)</f>
        <v/>
      </c>
      <c r="C9" s="21">
        <f>COUNTIFS('Risk kaydı'!$I$2:$I$61,2,'Risk kaydı'!$J$2:$J$61,1)</f>
        <v/>
      </c>
      <c r="D9" s="21">
        <f>COUNTIFS('Risk kaydı'!$I$2:$I$61,3,'Risk kaydı'!$J$2:$J$61,1)</f>
        <v/>
      </c>
      <c r="E9" s="18">
        <f>COUNTIFS('Risk kaydı'!$I$2:$I$61,4,'Risk kaydı'!$J$2:$J$61,1)</f>
        <v/>
      </c>
    </row>
    <row r="10">
      <c r="B10" s="22" t="inlineStr">
        <is>
          <t>1 · Nadir</t>
        </is>
      </c>
      <c r="C10" s="22" t="inlineStr">
        <is>
          <t>2 · Olası</t>
        </is>
      </c>
      <c r="D10" s="22" t="inlineStr">
        <is>
          <t>3 · Muhtemel</t>
        </is>
      </c>
      <c r="E10" s="22" t="inlineStr">
        <is>
          <t>4 · Neredeyse kesin</t>
        </is>
      </c>
    </row>
    <row r="11">
      <c r="C11" s="9" t="inlineStr">
        <is>
          <t>↑ Etki   → Olasılık</t>
        </is>
      </c>
    </row>
    <row r="14">
      <c r="A14" s="10" t="inlineStr">
        <is>
          <t>İşleme sonrası (risk sayısı)</t>
        </is>
      </c>
    </row>
    <row r="15" ht="34" customHeight="1">
      <c r="A15" s="7" t="inlineStr">
        <is>
          <t>4 · Kritik</t>
        </is>
      </c>
      <c r="B15" s="18">
        <f>COUNTIFS('Risk kaydı'!$Y$2:$Y$61,1,'Risk kaydı'!$Z$2:$Z$61,4)</f>
        <v/>
      </c>
      <c r="C15" s="19">
        <f>COUNTIFS('Risk kaydı'!$Y$2:$Y$61,2,'Risk kaydı'!$Z$2:$Z$61,4)</f>
        <v/>
      </c>
      <c r="D15" s="20">
        <f>COUNTIFS('Risk kaydı'!$Y$2:$Y$61,3,'Risk kaydı'!$Z$2:$Z$61,4)</f>
        <v/>
      </c>
      <c r="E15" s="20">
        <f>COUNTIFS('Risk kaydı'!$Y$2:$Y$61,4,'Risk kaydı'!$Z$2:$Z$61,4)</f>
        <v/>
      </c>
    </row>
    <row r="16" ht="34" customHeight="1">
      <c r="A16" s="7" t="inlineStr">
        <is>
          <t>3 · Ciddi</t>
        </is>
      </c>
      <c r="B16" s="21">
        <f>COUNTIFS('Risk kaydı'!$Y$2:$Y$61,1,'Risk kaydı'!$Z$2:$Z$61,3)</f>
        <v/>
      </c>
      <c r="C16" s="18">
        <f>COUNTIFS('Risk kaydı'!$Y$2:$Y$61,2,'Risk kaydı'!$Z$2:$Z$61,3)</f>
        <v/>
      </c>
      <c r="D16" s="19">
        <f>COUNTIFS('Risk kaydı'!$Y$2:$Y$61,3,'Risk kaydı'!$Z$2:$Z$61,3)</f>
        <v/>
      </c>
      <c r="E16" s="20">
        <f>COUNTIFS('Risk kaydı'!$Y$2:$Y$61,4,'Risk kaydı'!$Z$2:$Z$61,3)</f>
        <v/>
      </c>
    </row>
    <row r="17" ht="34" customHeight="1">
      <c r="A17" s="7" t="inlineStr">
        <is>
          <t>2 · Önemli</t>
        </is>
      </c>
      <c r="B17" s="21">
        <f>COUNTIFS('Risk kaydı'!$Y$2:$Y$61,1,'Risk kaydı'!$Z$2:$Z$61,2)</f>
        <v/>
      </c>
      <c r="C17" s="18">
        <f>COUNTIFS('Risk kaydı'!$Y$2:$Y$61,2,'Risk kaydı'!$Z$2:$Z$61,2)</f>
        <v/>
      </c>
      <c r="D17" s="18">
        <f>COUNTIFS('Risk kaydı'!$Y$2:$Y$61,3,'Risk kaydı'!$Z$2:$Z$61,2)</f>
        <v/>
      </c>
      <c r="E17" s="19">
        <f>COUNTIFS('Risk kaydı'!$Y$2:$Y$61,4,'Risk kaydı'!$Z$2:$Z$61,2)</f>
        <v/>
      </c>
    </row>
    <row r="18" ht="34" customHeight="1">
      <c r="A18" s="7" t="inlineStr">
        <is>
          <t>1 · Küçük</t>
        </is>
      </c>
      <c r="B18" s="21">
        <f>COUNTIFS('Risk kaydı'!$Y$2:$Y$61,1,'Risk kaydı'!$Z$2:$Z$61,1)</f>
        <v/>
      </c>
      <c r="C18" s="21">
        <f>COUNTIFS('Risk kaydı'!$Y$2:$Y$61,2,'Risk kaydı'!$Z$2:$Z$61,1)</f>
        <v/>
      </c>
      <c r="D18" s="21">
        <f>COUNTIFS('Risk kaydı'!$Y$2:$Y$61,3,'Risk kaydı'!$Z$2:$Z$61,1)</f>
        <v/>
      </c>
      <c r="E18" s="18">
        <f>COUNTIFS('Risk kaydı'!$Y$2:$Y$61,4,'Risk kaydı'!$Z$2:$Z$61,1)</f>
        <v/>
      </c>
    </row>
    <row r="19">
      <c r="B19" s="22" t="inlineStr">
        <is>
          <t>1 · Nadir</t>
        </is>
      </c>
      <c r="C19" s="22" t="inlineStr">
        <is>
          <t>2 · Olası</t>
        </is>
      </c>
      <c r="D19" s="22" t="inlineStr">
        <is>
          <t>3 · Muhtemel</t>
        </is>
      </c>
      <c r="E19" s="22" t="inlineStr">
        <is>
          <t>4 · Neredeyse kesin</t>
        </is>
      </c>
    </row>
    <row r="20">
      <c r="C20" s="9" t="inlineStr">
        <is>
          <t>↑ Etki   → Olasılık</t>
        </is>
      </c>
    </row>
  </sheetData>
  <pageMargins left="0.75" right="0.75" top="1" bottom="1" header="0.5" footer="0.5"/>
  <pageSetup orientation="landscape" fitToHeight="0" fitToWidth="1"/>
  <headerFooter>
    <oddHeader/>
    <oddFooter>&amp;CMG CYBER · Mumin Guvendi · mumin-guvendi.com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0B1220"/>
    <outlinePr summaryBelow="1" summaryRight="1"/>
    <pageSetUpPr fitToPage="1"/>
  </sheetPr>
  <dimension ref="A1:E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34" customWidth="1" min="3" max="3"/>
    <col width="60" customWidth="1" min="4" max="4"/>
    <col width="50" customWidth="1" min="5" max="5"/>
  </cols>
  <sheetData>
    <row r="1" ht="32" customHeight="1">
      <c r="A1" s="11" t="inlineStr">
        <is>
          <t>No</t>
        </is>
      </c>
      <c r="B1" s="11" t="inlineStr">
        <is>
          <t>Tema</t>
        </is>
      </c>
      <c r="C1" s="11" t="inlineStr">
        <is>
          <t>Önlem</t>
        </is>
      </c>
      <c r="D1" s="11" t="inlineStr">
        <is>
          <t>Amaç</t>
        </is>
      </c>
      <c r="E1" s="11" t="inlineStr">
        <is>
          <t>Beklenen kanıtlar</t>
        </is>
      </c>
    </row>
    <row r="2">
      <c r="A2" s="12" t="inlineStr">
        <is>
          <t>5.1</t>
        </is>
      </c>
      <c r="B2" s="12" t="inlineStr">
        <is>
          <t>Organizasyonel önlemler</t>
        </is>
      </c>
      <c r="C2" s="12" t="inlineStr">
        <is>
          <t>Güvenlik politikası</t>
        </is>
      </c>
      <c r="D2" s="12" t="inlineStr">
        <is>
          <t>Güvenlik kurallarını yazılı hale getirmek, yönetime onaylatmak ve düzenli olarak gözden geçirmek.</t>
        </is>
      </c>
      <c r="E2" s="12" t="inlineStr">
        <is>
          <t>İmzalı politika, konu bazlı politikalar, son gözden geçirme tarihi</t>
        </is>
      </c>
    </row>
    <row r="3">
      <c r="A3" s="12" t="inlineStr">
        <is>
          <t>5.2</t>
        </is>
      </c>
      <c r="B3" s="12" t="inlineStr">
        <is>
          <t>Organizasyonel önlemler</t>
        </is>
      </c>
      <c r="C3" s="12" t="inlineStr">
        <is>
          <t>Roller ve sorumluluklar</t>
        </is>
      </c>
      <c r="D3" s="12" t="inlineStr">
        <is>
          <t>Güvenlikte kimin ne yaptığını belirlemek ve herkesin bunu bilmesini sağlamak.</t>
        </is>
      </c>
      <c r="E3" s="12" t="inlineStr">
        <is>
          <t>Güvenlik organizasyon şeması, görev tanımları, RACI matrisi</t>
        </is>
      </c>
    </row>
    <row r="4">
      <c r="A4" s="12" t="inlineStr">
        <is>
          <t>5.3</t>
        </is>
      </c>
      <c r="B4" s="12" t="inlineStr">
        <is>
          <t>Organizasyonel önlemler</t>
        </is>
      </c>
      <c r="C4" s="12" t="inlineStr">
        <is>
          <t>Görevler ayrılığı</t>
        </is>
      </c>
      <c r="D4" s="12" t="inlineStr">
        <is>
          <t>Hassas bir işlemi tek bir kişinin hem yapıp hem onaylamasını önlemek.</t>
        </is>
      </c>
      <c r="E4" s="12" t="inlineStr">
        <is>
          <t>Çatışan görevler matrisi, çift onay kontrolleri</t>
        </is>
      </c>
    </row>
    <row r="5">
      <c r="A5" s="12" t="inlineStr">
        <is>
          <t>5.4</t>
        </is>
      </c>
      <c r="B5" s="12" t="inlineStr">
        <is>
          <t>Organizasyonel önlemler</t>
        </is>
      </c>
      <c r="C5" s="12" t="inlineStr">
        <is>
          <t>Yönetimin sorumluluğu</t>
        </is>
      </c>
      <c r="D5" s="12" t="inlineStr">
        <is>
          <t>Yöneticilerin güvenlik kurallarını kendi ekiplerinde uygulatmasını sağlamak.</t>
        </is>
      </c>
      <c r="E5" s="12" t="inlineStr">
        <is>
          <t>Komite tutanakları, yöneticilerin güvenlik hedefleri</t>
        </is>
      </c>
    </row>
    <row r="6">
      <c r="A6" s="12" t="inlineStr">
        <is>
          <t>5.5</t>
        </is>
      </c>
      <c r="B6" s="12" t="inlineStr">
        <is>
          <t>Organizasyonel önlemler</t>
        </is>
      </c>
      <c r="C6" s="12" t="inlineStr">
        <is>
          <t>Yetkili makamlarla iletişim</t>
        </is>
      </c>
      <c r="D6" s="12" t="inlineStr">
        <is>
          <t>Kime (ulusal CERT, KVKK, emniyet, düzenleyici kurum) ne zaman başvurulacağını bilmek.</t>
        </is>
      </c>
      <c r="E6" s="12" t="inlineStr">
        <is>
          <t>Makam iletişim listesi, bildirim prosedürü</t>
        </is>
      </c>
    </row>
    <row r="7">
      <c r="A7" s="12" t="inlineStr">
        <is>
          <t>5.6</t>
        </is>
      </c>
      <c r="B7" s="12" t="inlineStr">
        <is>
          <t>Organizasyonel önlemler</t>
        </is>
      </c>
      <c r="C7" s="12" t="inlineStr">
        <is>
          <t>Özel ilgi grupları</t>
        </is>
      </c>
      <c r="D7" s="12" t="inlineStr">
        <is>
          <t>Uyarıları ve iyi uygulamaları paylaşmak için güvenlik topluluklarıyla bağlantıda kalmak.</t>
        </is>
      </c>
      <c r="E7" s="12" t="inlineStr">
        <is>
          <t>Üyelikler (sektörel CERT, dernekler), uyarı abonelikleri</t>
        </is>
      </c>
    </row>
    <row r="8">
      <c r="A8" s="12" t="inlineStr">
        <is>
          <t>5.7</t>
        </is>
      </c>
      <c r="B8" s="12" t="inlineStr">
        <is>
          <t>Organizasyonel önlemler</t>
        </is>
      </c>
      <c r="C8" s="12" t="inlineStr">
        <is>
          <t>Tehdit istihbaratı</t>
        </is>
      </c>
      <c r="D8" s="12" t="inlineStr">
        <is>
          <t>Faaliyetinizi hedef alan tehditler hakkında bilgi toplamak ve kullanmak.</t>
        </is>
      </c>
      <c r="E8" s="12" t="inlineStr">
        <is>
          <t>İstihbarat kaynakları, paylaşılan bültenler, alınan aksiyonlar</t>
        </is>
      </c>
    </row>
    <row r="9">
      <c r="A9" s="12" t="inlineStr">
        <is>
          <t>5.8</t>
        </is>
      </c>
      <c r="B9" s="12" t="inlineStr">
        <is>
          <t>Organizasyonel önlemler</t>
        </is>
      </c>
      <c r="C9" s="12" t="inlineStr">
        <is>
          <t>Projelerde güvenlik</t>
        </is>
      </c>
      <c r="D9" s="12" t="inlineStr">
        <is>
          <t>Her projeye, türü ne olursa olsun, en baştan güvenliği dahil etmek.</t>
        </is>
      </c>
      <c r="E9" s="12" t="inlineStr">
        <is>
          <t>Proje güvenlik kontrol listesi, proje risk analizleri</t>
        </is>
      </c>
    </row>
    <row r="10">
      <c r="A10" s="12" t="inlineStr">
        <is>
          <t>5.9</t>
        </is>
      </c>
      <c r="B10" s="12" t="inlineStr">
        <is>
          <t>Organizasyonel önlemler</t>
        </is>
      </c>
      <c r="C10" s="12" t="inlineStr">
        <is>
          <t>Varlık envanteri</t>
        </is>
      </c>
      <c r="D10" s="12" t="inlineStr">
        <is>
          <t>Hangi bilgi ve ekipmanlara sahip olduğunuzu ve her birinin sorumlusunu bilmek.</t>
        </is>
      </c>
      <c r="E10" s="12" t="inlineStr">
        <is>
          <t>Her varlık için sahibi belirtilmiş güncel envanter</t>
        </is>
      </c>
    </row>
    <row r="11">
      <c r="A11" s="12" t="inlineStr">
        <is>
          <t>5.10</t>
        </is>
      </c>
      <c r="B11" s="12" t="inlineStr">
        <is>
          <t>Organizasyonel önlemler</t>
        </is>
      </c>
      <c r="C11" s="12" t="inlineStr">
        <is>
          <t>Kabul edilebilir kullanım</t>
        </is>
      </c>
      <c r="D11" s="12" t="inlineStr">
        <is>
          <t>Şirket araçları ve verileriyle neyin serbest, neyin yasak olduğunu açıkça belirtmek.</t>
        </is>
      </c>
      <c r="E11" s="12" t="inlineStr">
        <is>
          <t>İmzalı BT kullanım sözleşmesi, kullanım kuralları</t>
        </is>
      </c>
    </row>
    <row r="12">
      <c r="A12" s="12" t="inlineStr">
        <is>
          <t>5.11</t>
        </is>
      </c>
      <c r="B12" s="12" t="inlineStr">
        <is>
          <t>Organizasyonel önlemler</t>
        </is>
      </c>
      <c r="C12" s="12" t="inlineStr">
        <is>
          <t>Varlıkların iadesi</t>
        </is>
      </c>
      <c r="D12" s="12" t="inlineStr">
        <is>
          <t>Ayrılışta veya sözleşme bitiminde ekipman ve verileri geri almak.</t>
        </is>
      </c>
      <c r="E12" s="12" t="inlineStr">
        <is>
          <t>İşten ayrılma prosedürü, iade tutanakları</t>
        </is>
      </c>
    </row>
    <row r="13">
      <c r="A13" s="12" t="inlineStr">
        <is>
          <t>5.12</t>
        </is>
      </c>
      <c r="B13" s="12" t="inlineStr">
        <is>
          <t>Organizasyonel önlemler</t>
        </is>
      </c>
      <c r="C13" s="12" t="inlineStr">
        <is>
          <t>Bilgi sınıflandırma</t>
        </is>
      </c>
      <c r="D13" s="12" t="inlineStr">
        <is>
          <t>Bilgileri hassasiyetine göre sınıflandırarak doğru düzeyde korumak.</t>
        </is>
      </c>
      <c r="E13" s="12" t="inlineStr">
        <is>
          <t>Sınıflandırma şeması (genel, iç, gizli…)</t>
        </is>
      </c>
    </row>
    <row r="14">
      <c r="A14" s="12" t="inlineStr">
        <is>
          <t>5.13</t>
        </is>
      </c>
      <c r="B14" s="12" t="inlineStr">
        <is>
          <t>Organizasyonel önlemler</t>
        </is>
      </c>
      <c r="C14" s="12" t="inlineStr">
        <is>
          <t>Bilgi etiketleme</t>
        </is>
      </c>
      <c r="D14" s="12" t="inlineStr">
        <is>
          <t>Belge ve ortamlar üzerinde hassasiyet düzeyini görünür kılmak.</t>
        </is>
      </c>
      <c r="E14" s="12" t="inlineStr">
        <is>
          <t>Etiketli belge şablonları, etiketleme kuralları</t>
        </is>
      </c>
    </row>
    <row r="15">
      <c r="A15" s="12" t="inlineStr">
        <is>
          <t>5.14</t>
        </is>
      </c>
      <c r="B15" s="12" t="inlineStr">
        <is>
          <t>Organizasyonel önlemler</t>
        </is>
      </c>
      <c r="C15" s="12" t="inlineStr">
        <is>
          <t>Bilgi aktarımı</t>
        </is>
      </c>
      <c r="D15" s="12" t="inlineStr">
        <is>
          <t>Bilgiyi dolaşım sırasında korumak: e-posta, paylaşım, posta, sözlü iletişim.</t>
        </is>
      </c>
      <c r="E15" s="12" t="inlineStr">
        <is>
          <t>Aktarım kuralları, güvenli paylaşım araçları, aktarım anlaşmaları</t>
        </is>
      </c>
    </row>
    <row r="16">
      <c r="A16" s="12" t="inlineStr">
        <is>
          <t>5.15</t>
        </is>
      </c>
      <c r="B16" s="12" t="inlineStr">
        <is>
          <t>Organizasyonel önlemler</t>
        </is>
      </c>
      <c r="C16" s="12" t="inlineStr">
        <is>
          <t>Erişim kontrolü</t>
        </is>
      </c>
      <c r="D16" s="12" t="inlineStr">
        <is>
          <t>Kimin neye erişebileceğini bilmesi gereken prensibine göre tanımlamak.</t>
        </is>
      </c>
      <c r="E16" s="12" t="inlineStr">
        <is>
          <t>Erişim politikası, role dayalı profiller</t>
        </is>
      </c>
    </row>
    <row r="17">
      <c r="A17" s="12" t="inlineStr">
        <is>
          <t>5.16</t>
        </is>
      </c>
      <c r="B17" s="12" t="inlineStr">
        <is>
          <t>Organizasyonel önlemler</t>
        </is>
      </c>
      <c r="C17" s="12" t="inlineStr">
        <is>
          <t>Kimlik yönetimi</t>
        </is>
      </c>
      <c r="D17" s="12" t="inlineStr">
        <is>
          <t>Hesapların yaşam döngüsünü yönetmek: oluşturma, değiştirme, silme.</t>
        </is>
      </c>
      <c r="E17" s="12" t="inlineStr">
        <is>
          <t>İşe giriş / değişiklik / ayrılış süreci, sahipsiz hesap gözden geçirmesi</t>
        </is>
      </c>
    </row>
    <row r="18">
      <c r="A18" s="12" t="inlineStr">
        <is>
          <t>5.17</t>
        </is>
      </c>
      <c r="B18" s="12" t="inlineStr">
        <is>
          <t>Organizasyonel önlemler</t>
        </is>
      </c>
      <c r="C18" s="12" t="inlineStr">
        <is>
          <t>Kimlik doğrulama bilgileri</t>
        </is>
      </c>
      <c r="D18" s="12" t="inlineStr">
        <is>
          <t>Parolaları ve diğer gizli bilgileri korumak, gerekli yerlerde güçlü doğrulama zorunlu kılmak.</t>
        </is>
      </c>
      <c r="E18" s="12" t="inlineStr">
        <is>
          <t>Parola politikası, MFA, parola kasası</t>
        </is>
      </c>
    </row>
    <row r="19">
      <c r="A19" s="12" t="inlineStr">
        <is>
          <t>5.18</t>
        </is>
      </c>
      <c r="B19" s="12" t="inlineStr">
        <is>
          <t>Organizasyonel önlemler</t>
        </is>
      </c>
      <c r="C19" s="12" t="inlineStr">
        <is>
          <t>Erişim hakları</t>
        </is>
      </c>
      <c r="D19" s="12" t="inlineStr">
        <is>
          <t>Hakları doğru zamanda vermek, gözden geçirmek ve geri almak.</t>
        </is>
      </c>
      <c r="E19" s="12" t="inlineStr">
        <is>
          <t>Onaylı talepler, erişim gözden geçirme kampanyaları</t>
        </is>
      </c>
    </row>
    <row r="20">
      <c r="A20" s="12" t="inlineStr">
        <is>
          <t>5.19</t>
        </is>
      </c>
      <c r="B20" s="12" t="inlineStr">
        <is>
          <t>Organizasyonel önlemler</t>
        </is>
      </c>
      <c r="C20" s="12" t="inlineStr">
        <is>
          <t>Tedarikçi güvenliği</t>
        </is>
      </c>
      <c r="D20" s="12" t="inlineStr">
        <is>
          <t>Her tedarikçiyle ilgili riskleri değerlendirmek ve yönetmek.</t>
        </is>
      </c>
      <c r="E20" s="12" t="inlineStr">
        <is>
          <t>Tedarikçi haritası, üçüncü taraf risk değerlendirmeleri</t>
        </is>
      </c>
    </row>
    <row r="21">
      <c r="A21" s="12" t="inlineStr">
        <is>
          <t>5.20</t>
        </is>
      </c>
      <c r="B21" s="12" t="inlineStr">
        <is>
          <t>Organizasyonel önlemler</t>
        </is>
      </c>
      <c r="C21" s="12" t="inlineStr">
        <is>
          <t>Sözleşmelerde güvenlik</t>
        </is>
      </c>
      <c r="D21" s="12" t="inlineStr">
        <is>
          <t>Güvenlik gereksinimlerini tedarikçi sözleşmelerine yazmak.</t>
        </is>
      </c>
      <c r="E21" s="12" t="inlineStr">
        <is>
          <t>Güvenlik maddeleri, güvenlik güvence planı, denetim hakkı</t>
        </is>
      </c>
    </row>
    <row r="22">
      <c r="A22" s="12" t="inlineStr">
        <is>
          <t>5.21</t>
        </is>
      </c>
      <c r="B22" s="12" t="inlineStr">
        <is>
          <t>Organizasyonel önlemler</t>
        </is>
      </c>
      <c r="C22" s="12" t="inlineStr">
        <is>
          <t>BİT tedarik zinciri</t>
        </is>
      </c>
      <c r="D22" s="12" t="inlineStr">
        <is>
          <t>Satın alınan BT ürün ve hizmetlerinin risklerini alt yüklenicilere kadar yönetmek.</t>
        </is>
      </c>
      <c r="E22" s="12" t="inlineStr">
        <is>
          <t>Alt yüklenici gereksinimleri, bileşenlerin kaynağı</t>
        </is>
      </c>
    </row>
    <row r="23">
      <c r="A23" s="12" t="inlineStr">
        <is>
          <t>5.22</t>
        </is>
      </c>
      <c r="B23" s="12" t="inlineStr">
        <is>
          <t>Organizasyonel önlemler</t>
        </is>
      </c>
      <c r="C23" s="12" t="inlineStr">
        <is>
          <t>Tedarikçi izleme</t>
        </is>
      </c>
      <c r="D23" s="12" t="inlineStr">
        <is>
          <t>Tedarikçilerin güvenlik taahhütlerine zaman içinde uyduğunu kontrol etmek.</t>
        </is>
      </c>
      <c r="E23" s="12" t="inlineStr">
        <is>
          <t>Hizmet gözden geçirmeleri, raporlar, tedarikçi denetimleri</t>
        </is>
      </c>
    </row>
    <row r="24">
      <c r="A24" s="12" t="inlineStr">
        <is>
          <t>5.23</t>
        </is>
      </c>
      <c r="B24" s="12" t="inlineStr">
        <is>
          <t>Organizasyonel önlemler</t>
        </is>
      </c>
      <c r="C24" s="12" t="inlineStr">
        <is>
          <t>Bulut hizmetleri</t>
        </is>
      </c>
      <c r="D24" s="12" t="inlineStr">
        <is>
          <t>Bulut hizmetlerini riskleri kontrol altında tutarak seçmek, kullanmak ve bırakmak.</t>
        </is>
      </c>
      <c r="E24" s="12" t="inlineStr">
        <is>
          <t>Bulut politikası, sorumluluk paylaşımı, çıkış planı</t>
        </is>
      </c>
    </row>
    <row r="25">
      <c r="A25" s="12" t="inlineStr">
        <is>
          <t>5.24</t>
        </is>
      </c>
      <c r="B25" s="12" t="inlineStr">
        <is>
          <t>Organizasyonel önlemler</t>
        </is>
      </c>
      <c r="C25" s="12" t="inlineStr">
        <is>
          <t>Olaylara hazırlık</t>
        </is>
      </c>
      <c r="D25" s="12" t="inlineStr">
        <is>
          <t>Olay yönetimini önceden organize etmek: roller, prosedürler, iletişim bilgileri.</t>
        </is>
      </c>
      <c r="E25" s="12" t="inlineStr">
        <is>
          <t>Olay yönetimi prosedürü, belirlenmiş ekip</t>
        </is>
      </c>
    </row>
    <row r="26">
      <c r="A26" s="12" t="inlineStr">
        <is>
          <t>5.25</t>
        </is>
      </c>
      <c r="B26" s="12" t="inlineStr">
        <is>
          <t>Organizasyonel önlemler</t>
        </is>
      </c>
      <c r="C26" s="12" t="inlineStr">
        <is>
          <t>Olay değerlendirme</t>
        </is>
      </c>
      <c r="D26" s="12" t="inlineStr">
        <is>
          <t>Bir olayın güvenlik ihlali olup olmadığına hızlıca karar vermek.</t>
        </is>
      </c>
      <c r="E26" s="12" t="inlineStr">
        <is>
          <t>Sınıflandırma tablosu, olay kaydı</t>
        </is>
      </c>
    </row>
    <row r="27">
      <c r="A27" s="12" t="inlineStr">
        <is>
          <t>5.26</t>
        </is>
      </c>
      <c r="B27" s="12" t="inlineStr">
        <is>
          <t>Organizasyonel önlemler</t>
        </is>
      </c>
      <c r="C27" s="12" t="inlineStr">
        <is>
          <t>Olaylara müdahale</t>
        </is>
      </c>
      <c r="D27" s="12" t="inlineStr">
        <is>
          <t>Olayları önceden belirlenmiş prosedürlere göre ele almak.</t>
        </is>
      </c>
      <c r="E27" s="12" t="inlineStr">
        <is>
          <t>Olay kayıtları, müdahale raporları</t>
        </is>
      </c>
    </row>
    <row r="28">
      <c r="A28" s="12" t="inlineStr">
        <is>
          <t>5.27</t>
        </is>
      </c>
      <c r="B28" s="12" t="inlineStr">
        <is>
          <t>Organizasyonel önlemler</t>
        </is>
      </c>
      <c r="C28" s="12" t="inlineStr">
        <is>
          <t>Olaylardan ders çıkarma</t>
        </is>
      </c>
      <c r="D28" s="12" t="inlineStr">
        <is>
          <t>Her olaydan ders çıkararak tekrarlanmasını önlemek.</t>
        </is>
      </c>
      <c r="E28" s="12" t="inlineStr">
        <is>
          <t>Olay sonrası raporlar, düzeltici faaliyetler</t>
        </is>
      </c>
    </row>
    <row r="29">
      <c r="A29" s="12" t="inlineStr">
        <is>
          <t>5.28</t>
        </is>
      </c>
      <c r="B29" s="12" t="inlineStr">
        <is>
          <t>Organizasyonel önlemler</t>
        </is>
      </c>
      <c r="C29" s="12" t="inlineStr">
        <is>
          <t>Delil toplama</t>
        </is>
      </c>
      <c r="D29" s="12" t="inlineStr">
        <is>
          <t>Bir olayın delillerini yasal süreçler dahil kullanılabilir şekilde saklamak.</t>
        </is>
      </c>
      <c r="E29" s="12" t="inlineStr">
        <is>
          <t>Toplama prosedürü, delil zinciri</t>
        </is>
      </c>
    </row>
    <row r="30">
      <c r="A30" s="12" t="inlineStr">
        <is>
          <t>5.29</t>
        </is>
      </c>
      <c r="B30" s="12" t="inlineStr">
        <is>
          <t>Organizasyonel önlemler</t>
        </is>
      </c>
      <c r="C30" s="12" t="inlineStr">
        <is>
          <t>Kesinti sırasında güvenlik</t>
        </is>
      </c>
      <c r="D30" s="12" t="inlineStr">
        <is>
          <t>Büyük bir kesinti sırasında yeterli güvenlik düzeyini korumak.</t>
        </is>
      </c>
      <c r="E30" s="12" t="inlineStr">
        <is>
          <t>Güvenliği içeren süreklilik planı, kriz tatbikatları</t>
        </is>
      </c>
    </row>
    <row r="31">
      <c r="A31" s="12" t="inlineStr">
        <is>
          <t>5.30</t>
        </is>
      </c>
      <c r="B31" s="12" t="inlineStr">
        <is>
          <t>Organizasyonel önlemler</t>
        </is>
      </c>
      <c r="C31" s="12" t="inlineStr">
        <is>
          <t>BT sürekliliği</t>
        </is>
      </c>
      <c r="D31" s="12" t="inlineStr">
        <is>
          <t>Sistemleri işin ihtiyaç duyduğu süre içinde yeniden başlatabilmek.</t>
        </is>
      </c>
      <c r="E31" s="12" t="inlineStr">
        <is>
          <t>Kurtarma planı, tanımlı RTO / RPO, yedeğe geçiş testleri</t>
        </is>
      </c>
    </row>
    <row r="32">
      <c r="A32" s="12" t="inlineStr">
        <is>
          <t>5.31</t>
        </is>
      </c>
      <c r="B32" s="12" t="inlineStr">
        <is>
          <t>Organizasyonel önlemler</t>
        </is>
      </c>
      <c r="C32" s="12" t="inlineStr">
        <is>
          <t>Yasal ve sözleşmesel gereksinimler</t>
        </is>
      </c>
      <c r="D32" s="12" t="inlineStr">
        <is>
          <t>Güvenlik açısından size uygulanan yasa, yönetmelik ve sözleşmeleri listelemek.</t>
        </is>
      </c>
      <c r="E32" s="12" t="inlineStr">
        <is>
          <t>Gereksinim kaydı (KVKK, GDPR, NIS2, müşteri sözleşmeleri)</t>
        </is>
      </c>
    </row>
    <row r="33">
      <c r="A33" s="12" t="inlineStr">
        <is>
          <t>5.32</t>
        </is>
      </c>
      <c r="B33" s="12" t="inlineStr">
        <is>
          <t>Organizasyonel önlemler</t>
        </is>
      </c>
      <c r="C33" s="12" t="inlineStr">
        <is>
          <t>Fikri mülkiyet</t>
        </is>
      </c>
      <c r="D33" s="12" t="inlineStr">
        <is>
          <t>Yazılım lisanslarına ve telif haklarına uymak.</t>
        </is>
      </c>
      <c r="E33" s="12" t="inlineStr">
        <is>
          <t>Lisans envanteri, kurulum kuralları</t>
        </is>
      </c>
    </row>
    <row r="34">
      <c r="A34" s="12" t="inlineStr">
        <is>
          <t>5.33</t>
        </is>
      </c>
      <c r="B34" s="12" t="inlineStr">
        <is>
          <t>Organizasyonel önlemler</t>
        </is>
      </c>
      <c r="C34" s="12" t="inlineStr">
        <is>
          <t>Kayıtların korunması</t>
        </is>
      </c>
      <c r="D34" s="12" t="inlineStr">
        <is>
          <t>Önemli kayıtları bozulmadan ve gereken süre boyunca saklamak.</t>
        </is>
      </c>
      <c r="E34" s="12" t="inlineStr">
        <is>
          <t>Saklama süreleri, arşivleme, kayıt yedekleri</t>
        </is>
      </c>
    </row>
    <row r="35">
      <c r="A35" s="12" t="inlineStr">
        <is>
          <t>5.34</t>
        </is>
      </c>
      <c r="B35" s="12" t="inlineStr">
        <is>
          <t>Organizasyonel önlemler</t>
        </is>
      </c>
      <c r="C35" s="12" t="inlineStr">
        <is>
          <t>Kişisel veriler</t>
        </is>
      </c>
      <c r="D35" s="12" t="inlineStr">
        <is>
          <t>Mahremiyeti korumak ve kişisel verilerin korunması mevzuatına uymak.</t>
        </is>
      </c>
      <c r="E35" s="12" t="inlineStr">
        <is>
          <t>İşleme envanteri, etki analizi, aydınlatma metinleri</t>
        </is>
      </c>
    </row>
    <row r="36">
      <c r="A36" s="12" t="inlineStr">
        <is>
          <t>5.35</t>
        </is>
      </c>
      <c r="B36" s="12" t="inlineStr">
        <is>
          <t>Organizasyonel önlemler</t>
        </is>
      </c>
      <c r="C36" s="12" t="inlineStr">
        <is>
          <t>Bağımsız gözden geçirme</t>
        </is>
      </c>
      <c r="D36" s="12" t="inlineStr">
        <is>
          <t>Güvenliği düzenli olarak ilgili ekibin dışından birine kontrol ettirmek.</t>
        </is>
      </c>
      <c r="E36" s="12" t="inlineStr">
        <is>
          <t>İç veya dış denetim raporları, denetim planı</t>
        </is>
      </c>
    </row>
    <row r="37">
      <c r="A37" s="12" t="inlineStr">
        <is>
          <t>5.36</t>
        </is>
      </c>
      <c r="B37" s="12" t="inlineStr">
        <is>
          <t>Organizasyonel önlemler</t>
        </is>
      </c>
      <c r="C37" s="12" t="inlineStr">
        <is>
          <t>İç kurallara uyum</t>
        </is>
      </c>
      <c r="D37" s="12" t="inlineStr">
        <is>
          <t>Politika ve prosedürlerin gerçekten uygulandığını doğrulamak.</t>
        </is>
      </c>
      <c r="E37" s="12" t="inlineStr">
        <is>
          <t>Uyum kontrolleri, göstergeler, aksiyon planları</t>
        </is>
      </c>
    </row>
    <row r="38">
      <c r="A38" s="12" t="inlineStr">
        <is>
          <t>5.37</t>
        </is>
      </c>
      <c r="B38" s="12" t="inlineStr">
        <is>
          <t>Organizasyonel önlemler</t>
        </is>
      </c>
      <c r="C38" s="12" t="inlineStr">
        <is>
          <t>İşletim prosedürleri</t>
        </is>
      </c>
      <c r="D38" s="12" t="inlineStr">
        <is>
          <t>BT işlemlerini herkesin doğru yapabilmesi için belgelemek.</t>
        </is>
      </c>
      <c r="E38" s="12" t="inlineStr">
        <is>
          <t>Çalışma talimatları, güncel işletim prosedürleri</t>
        </is>
      </c>
    </row>
    <row r="39">
      <c r="A39" s="12" t="inlineStr">
        <is>
          <t>6.1</t>
        </is>
      </c>
      <c r="B39" s="12" t="inlineStr">
        <is>
          <t>İnsan kaynaklı önlemler</t>
        </is>
      </c>
      <c r="C39" s="12" t="inlineStr">
        <is>
          <t>İşe alım öncesi tarama</t>
        </is>
      </c>
      <c r="D39" s="12" t="inlineStr">
        <is>
          <t>Adayları yasalara uygun ve pozisyonla orantılı şekilde kontrol etmek.</t>
        </is>
      </c>
      <c r="E39" s="12" t="inlineStr">
        <is>
          <t>İşe alım prosedürü, yapılan kontroller</t>
        </is>
      </c>
    </row>
    <row r="40">
      <c r="A40" s="12" t="inlineStr">
        <is>
          <t>6.2</t>
        </is>
      </c>
      <c r="B40" s="12" t="inlineStr">
        <is>
          <t>İnsan kaynaklı önlemler</t>
        </is>
      </c>
      <c r="C40" s="12" t="inlineStr">
        <is>
          <t>İş sözleşmesi şartları</t>
        </is>
      </c>
      <c r="D40" s="12" t="inlineStr">
        <is>
          <t>Güvenlik yükümlülüklerini iş sözleşmelerine eklemek.</t>
        </is>
      </c>
      <c r="E40" s="12" t="inlineStr">
        <is>
          <t>Sözleşmelerde gizlilik ve güvenlik maddeleri</t>
        </is>
      </c>
    </row>
    <row r="41">
      <c r="A41" s="12" t="inlineStr">
        <is>
          <t>6.3</t>
        </is>
      </c>
      <c r="B41" s="12" t="inlineStr">
        <is>
          <t>İnsan kaynaklı önlemler</t>
        </is>
      </c>
      <c r="C41" s="12" t="inlineStr">
        <is>
          <t>Farkındalık ve eğitim</t>
        </is>
      </c>
      <c r="D41" s="12" t="inlineStr">
        <is>
          <t>Herkesi risklere ve doğru davranışlara karşı eğitmek ve bunu düzenli tekrarlamak.</t>
        </is>
      </c>
      <c r="E41" s="12" t="inlineStr">
        <is>
          <t>Farkındalık planı, katılım oranları, oltalama simülasyonları</t>
        </is>
      </c>
    </row>
    <row r="42">
      <c r="A42" s="12" t="inlineStr">
        <is>
          <t>6.4</t>
        </is>
      </c>
      <c r="B42" s="12" t="inlineStr">
        <is>
          <t>İnsan kaynaklı önlemler</t>
        </is>
      </c>
      <c r="C42" s="12" t="inlineStr">
        <is>
          <t>Disiplin süreci</t>
        </is>
      </c>
      <c r="D42" s="12" t="inlineStr">
        <is>
          <t>Güvenlik ihlallerinin yaptırımlarını belirlemek ve duyurmak.</t>
        </is>
      </c>
      <c r="E42" s="12" t="inlineStr">
        <is>
          <t>İç yönetmelik, disiplin prosedürü</t>
        </is>
      </c>
    </row>
    <row r="43">
      <c r="A43" s="12" t="inlineStr">
        <is>
          <t>6.5</t>
        </is>
      </c>
      <c r="B43" s="12" t="inlineStr">
        <is>
          <t>İnsan kaynaklı önlemler</t>
        </is>
      </c>
      <c r="C43" s="12" t="inlineStr">
        <is>
          <t>Ayrılış veya görev değişikliği sonrası</t>
        </is>
      </c>
      <c r="D43" s="12" t="inlineStr">
        <is>
          <t>Ayrılış veya görev değişikliği sonrasında devam eden yükümlülükleri hatırlatmak.</t>
        </is>
      </c>
      <c r="E43" s="12" t="inlineStr">
        <is>
          <t>Ayrılışta yazılı hatırlatma, erişimlerin kaldırılması</t>
        </is>
      </c>
    </row>
    <row r="44">
      <c r="A44" s="12" t="inlineStr">
        <is>
          <t>6.6</t>
        </is>
      </c>
      <c r="B44" s="12" t="inlineStr">
        <is>
          <t>İnsan kaynaklı önlemler</t>
        </is>
      </c>
      <c r="C44" s="12" t="inlineStr">
        <is>
          <t>Gizlilik anlaşmaları</t>
        </is>
      </c>
      <c r="D44" s="12" t="inlineStr">
        <is>
          <t>Paylaşılan bilgilere uygun gizlilik taahhütleri imzalatmak.</t>
        </is>
      </c>
      <c r="E44" s="12" t="inlineStr">
        <is>
          <t>İmzalı gizlilik sözleşmeleri, anlaşma kaydı</t>
        </is>
      </c>
    </row>
    <row r="45">
      <c r="A45" s="12" t="inlineStr">
        <is>
          <t>6.7</t>
        </is>
      </c>
      <c r="B45" s="12" t="inlineStr">
        <is>
          <t>İnsan kaynaklı önlemler</t>
        </is>
      </c>
      <c r="C45" s="12" t="inlineStr">
        <is>
          <t>Uzaktan çalışma</t>
        </is>
      </c>
      <c r="D45" s="12" t="inlineStr">
        <is>
          <t>Evden ve seyahatte çalışmayı kurallara bağlamak.</t>
        </is>
      </c>
      <c r="E45" s="12" t="inlineStr">
        <is>
          <t>Uzaktan çalışma politikası, VPN, güvenli dizüstü</t>
        </is>
      </c>
    </row>
    <row r="46">
      <c r="A46" s="12" t="inlineStr">
        <is>
          <t>6.8</t>
        </is>
      </c>
      <c r="B46" s="12" t="inlineStr">
        <is>
          <t>İnsan kaynaklı önlemler</t>
        </is>
      </c>
      <c r="C46" s="12" t="inlineStr">
        <is>
          <t>Olay bildirimi</t>
        </is>
      </c>
      <c r="D46" s="12" t="inlineStr">
        <is>
          <t>Herkesin bir olayı veya şüpheyi kolayca bildirebilmesini sağlamak.</t>
        </is>
      </c>
      <c r="E46" s="12" t="inlineStr">
        <is>
          <t>Bildirim adresi veya butonu, bildirim istatistikleri</t>
        </is>
      </c>
    </row>
    <row r="47">
      <c r="A47" s="12" t="inlineStr">
        <is>
          <t>7.1</t>
        </is>
      </c>
      <c r="B47" s="12" t="inlineStr">
        <is>
          <t>Fiziksel önlemler</t>
        </is>
      </c>
      <c r="C47" s="12" t="inlineStr">
        <is>
          <t>Fiziksel çevre</t>
        </is>
      </c>
      <c r="D47" s="12" t="inlineStr">
        <is>
          <t>Hassas bilgilerin bulunduğu alanları belirlemek ve korumak.</t>
        </is>
      </c>
      <c r="E47" s="12" t="inlineStr">
        <is>
          <t>Bölge planı, çitler, güvenli kapılar</t>
        </is>
      </c>
    </row>
    <row r="48">
      <c r="A48" s="12" t="inlineStr">
        <is>
          <t>7.2</t>
        </is>
      </c>
      <c r="B48" s="12" t="inlineStr">
        <is>
          <t>Fiziksel önlemler</t>
        </is>
      </c>
      <c r="C48" s="12" t="inlineStr">
        <is>
          <t>Fiziksel giriş</t>
        </is>
      </c>
      <c r="D48" s="12" t="inlineStr">
        <is>
          <t>Yalnızca yetkili kişilerin girmesine izin vermek.</t>
        </is>
      </c>
      <c r="E48" s="12" t="inlineStr">
        <is>
          <t>Kartlar, ziyaretçi kaydı, resepsiyon</t>
        </is>
      </c>
    </row>
    <row r="49">
      <c r="A49" s="12" t="inlineStr">
        <is>
          <t>7.3</t>
        </is>
      </c>
      <c r="B49" s="12" t="inlineStr">
        <is>
          <t>Fiziksel önlemler</t>
        </is>
      </c>
      <c r="C49" s="12" t="inlineStr">
        <is>
          <t>Ofisler ve odalar</t>
        </is>
      </c>
      <c r="D49" s="12" t="inlineStr">
        <is>
          <t>Ofis, oda ve tesisleri hassasiyetlerine göre güvenceye almak.</t>
        </is>
      </c>
      <c r="E49" s="12" t="inlineStr">
        <is>
          <t>Kilitli odalar, teknik odalara kısıtlı erişim</t>
        </is>
      </c>
    </row>
    <row r="50">
      <c r="A50" s="12" t="inlineStr">
        <is>
          <t>7.4</t>
        </is>
      </c>
      <c r="B50" s="12" t="inlineStr">
        <is>
          <t>Fiziksel önlemler</t>
        </is>
      </c>
      <c r="C50" s="12" t="inlineStr">
        <is>
          <t>Fiziksel izleme</t>
        </is>
      </c>
      <c r="D50" s="12" t="inlineStr">
        <is>
          <t>Binaya izinsiz girişleri tespit etmek.</t>
        </is>
      </c>
      <c r="E50" s="12" t="inlineStr">
        <is>
          <t>Kamera sistemi, alarm, devriyeler</t>
        </is>
      </c>
    </row>
    <row r="51">
      <c r="A51" s="12" t="inlineStr">
        <is>
          <t>7.5</t>
        </is>
      </c>
      <c r="B51" s="12" t="inlineStr">
        <is>
          <t>Fiziksel önlemler</t>
        </is>
      </c>
      <c r="C51" s="12" t="inlineStr">
        <is>
          <t>Çevresel tehditler</t>
        </is>
      </c>
      <c r="D51" s="12" t="inlineStr">
        <is>
          <t>Yangın, sel, kesinti ve diğer fiziksel tehlikelere karşı korunmak.</t>
        </is>
      </c>
      <c r="E51" s="12" t="inlineStr">
        <is>
          <t>Yangın algılama, saha analizi, sigorta</t>
        </is>
      </c>
    </row>
    <row r="52">
      <c r="A52" s="12" t="inlineStr">
        <is>
          <t>7.6</t>
        </is>
      </c>
      <c r="B52" s="12" t="inlineStr">
        <is>
          <t>Fiziksel önlemler</t>
        </is>
      </c>
      <c r="C52" s="12" t="inlineStr">
        <is>
          <t>Güvenli alanlarda çalışma</t>
        </is>
      </c>
      <c r="D52" s="12" t="inlineStr">
        <is>
          <t>Hassas alanlarda davranış kuralları belirlemek.</t>
        </is>
      </c>
      <c r="E52" s="12" t="inlineStr">
        <is>
          <t>Sunucu odası kuralları, refakatli ziyaretçiler</t>
        </is>
      </c>
    </row>
    <row r="53">
      <c r="A53" s="12" t="inlineStr">
        <is>
          <t>7.7</t>
        </is>
      </c>
      <c r="B53" s="12" t="inlineStr">
        <is>
          <t>Fiziksel önlemler</t>
        </is>
      </c>
      <c r="C53" s="12" t="inlineStr">
        <is>
          <t>Temiz masa ve ekran</t>
        </is>
      </c>
      <c r="D53" s="12" t="inlineStr">
        <is>
          <t>Masada veya ekranda hassas hiçbir şeyi açıkta bırakmamak.</t>
        </is>
      </c>
      <c r="E53" s="12" t="inlineStr">
        <is>
          <t>Temiz masa kuralı, otomatik ekran kilidi</t>
        </is>
      </c>
    </row>
    <row r="54">
      <c r="A54" s="12" t="inlineStr">
        <is>
          <t>7.8</t>
        </is>
      </c>
      <c r="B54" s="12" t="inlineStr">
        <is>
          <t>Fiziksel önlemler</t>
        </is>
      </c>
      <c r="C54" s="12" t="inlineStr">
        <is>
          <t>Ekipman yerleşimi</t>
        </is>
      </c>
      <c r="D54" s="12" t="inlineStr">
        <is>
          <t>Ekipmanı tehlikelerden ve meraklı gözlerden uzak yerleştirmek.</t>
        </is>
      </c>
      <c r="E54" s="12" t="inlineStr">
        <is>
          <t>Kilitli kabinler, yönlendirilmiş ekranlar, ısı koruması</t>
        </is>
      </c>
    </row>
    <row r="55">
      <c r="A55" s="12" t="inlineStr">
        <is>
          <t>7.9</t>
        </is>
      </c>
      <c r="B55" s="12" t="inlineStr">
        <is>
          <t>Fiziksel önlemler</t>
        </is>
      </c>
      <c r="C55" s="12" t="inlineStr">
        <is>
          <t>Bina dışındaki ekipman</t>
        </is>
      </c>
      <c r="D55" s="12" t="inlineStr">
        <is>
          <t>Bina dışında kullanılan ekipmanı korumak.</t>
        </is>
      </c>
      <c r="E55" s="12" t="inlineStr">
        <is>
          <t>Dizüstü şifreleme, taşıma kuralları</t>
        </is>
      </c>
    </row>
    <row r="56">
      <c r="A56" s="12" t="inlineStr">
        <is>
          <t>7.10</t>
        </is>
      </c>
      <c r="B56" s="12" t="inlineStr">
        <is>
          <t>Fiziksel önlemler</t>
        </is>
      </c>
      <c r="C56" s="12" t="inlineStr">
        <is>
          <t>Depolama ortamları</t>
        </is>
      </c>
      <c r="D56" s="12" t="inlineStr">
        <is>
          <t>USB bellek, disk ve diğer ortamları satın alımdan imhaya kadar yönetmek.</t>
        </is>
      </c>
      <c r="E56" s="12" t="inlineStr">
        <is>
          <t>Taşınabilir ortam politikası, şifreleme, USB engelleme</t>
        </is>
      </c>
    </row>
    <row r="57">
      <c r="A57" s="12" t="inlineStr">
        <is>
          <t>7.11</t>
        </is>
      </c>
      <c r="B57" s="12" t="inlineStr">
        <is>
          <t>Fiziksel önlemler</t>
        </is>
      </c>
      <c r="C57" s="12" t="inlineStr">
        <is>
          <t>Destekleyici altyapı</t>
        </is>
      </c>
      <c r="D57" s="12" t="inlineStr">
        <is>
          <t>Elektrik, soğutma ve diğer hayati hizmetleri güvence altına almak.</t>
        </is>
      </c>
      <c r="E57" s="12" t="inlineStr">
        <is>
          <t>UPS, jeneratör, bakım sözleşmeleri</t>
        </is>
      </c>
    </row>
    <row r="58">
      <c r="A58" s="12" t="inlineStr">
        <is>
          <t>7.12</t>
        </is>
      </c>
      <c r="B58" s="12" t="inlineStr">
        <is>
          <t>Fiziksel önlemler</t>
        </is>
      </c>
      <c r="C58" s="12" t="inlineStr">
        <is>
          <t>Kablolama</t>
        </is>
      </c>
      <c r="D58" s="12" t="inlineStr">
        <is>
          <t>Elektrik ve ağ kablolarını hasara ve dinlemeye karşı korumak.</t>
        </is>
      </c>
      <c r="E58" s="12" t="inlineStr">
        <is>
          <t>Kablo kanalları, kilitli dağıtım odaları, kablolama planı</t>
        </is>
      </c>
    </row>
    <row r="59">
      <c r="A59" s="12" t="inlineStr">
        <is>
          <t>7.13</t>
        </is>
      </c>
      <c r="B59" s="12" t="inlineStr">
        <is>
          <t>Fiziksel önlemler</t>
        </is>
      </c>
      <c r="C59" s="12" t="inlineStr">
        <is>
          <t>Ekipman bakımı</t>
        </is>
      </c>
      <c r="D59" s="12" t="inlineStr">
        <is>
          <t>Ekipmanın güvenilir ve güvenli kalması için bakımını yapmak.</t>
        </is>
      </c>
      <c r="E59" s="12" t="inlineStr">
        <is>
          <t>Bakım sözleşmeleri ve takvimi, kayıtlı müdahaleler</t>
        </is>
      </c>
    </row>
    <row r="60">
      <c r="A60" s="12" t="inlineStr">
        <is>
          <t>7.14</t>
        </is>
      </c>
      <c r="B60" s="12" t="inlineStr">
        <is>
          <t>Fiziksel önlemler</t>
        </is>
      </c>
      <c r="C60" s="12" t="inlineStr">
        <is>
          <t>İmha ve yeniden kullanım</t>
        </is>
      </c>
      <c r="D60" s="12" t="inlineStr">
        <is>
          <t>Ekipmanı atmadan veya yeniden kullanmadan önce verileri silmek ya da imha etmek.</t>
        </is>
      </c>
      <c r="E60" s="12" t="inlineStr">
        <is>
          <t>Silme veya imha sertifikaları</t>
        </is>
      </c>
    </row>
    <row r="61">
      <c r="A61" s="12" t="inlineStr">
        <is>
          <t>8.1</t>
        </is>
      </c>
      <c r="B61" s="12" t="inlineStr">
        <is>
          <t>Teknolojik önlemler</t>
        </is>
      </c>
      <c r="C61" s="12" t="inlineStr">
        <is>
          <t>Kullanıcı cihazları</t>
        </is>
      </c>
      <c r="D61" s="12" t="inlineStr">
        <is>
          <t>Kullanıcıların bilgisayar, telefon ve tabletlerini güvenceye almak.</t>
        </is>
      </c>
      <c r="E61" s="12" t="inlineStr">
        <is>
          <t>MDM, şifreleme, standart yapılandırma</t>
        </is>
      </c>
    </row>
    <row r="62">
      <c r="A62" s="12" t="inlineStr">
        <is>
          <t>8.2</t>
        </is>
      </c>
      <c r="B62" s="12" t="inlineStr">
        <is>
          <t>Teknolojik önlemler</t>
        </is>
      </c>
      <c r="C62" s="12" t="inlineStr">
        <is>
          <t>Ayrıcalıklı erişim</t>
        </is>
      </c>
      <c r="D62" s="12" t="inlineStr">
        <is>
          <t>Yönetici hesaplarını sınırlamak ve izlemek.</t>
        </is>
      </c>
      <c r="E62" s="12" t="inlineStr">
        <is>
          <t>Yönetici hesap listesi, PAM, gözden geçirmeler</t>
        </is>
      </c>
    </row>
    <row r="63">
      <c r="A63" s="12" t="inlineStr">
        <is>
          <t>8.3</t>
        </is>
      </c>
      <c r="B63" s="12" t="inlineStr">
        <is>
          <t>Teknolojik önlemler</t>
        </is>
      </c>
      <c r="C63" s="12" t="inlineStr">
        <is>
          <t>Bilgiye erişimin kısıtlanması</t>
        </is>
      </c>
      <c r="D63" s="12" t="inlineStr">
        <is>
          <t>Tanımlanan erişim kurallarını teknik olarak uygulamak.</t>
        </is>
      </c>
      <c r="E63" s="12" t="inlineStr">
        <is>
          <t>Profillere uygun paylaşım ve uygulama izinleri</t>
        </is>
      </c>
    </row>
    <row r="64">
      <c r="A64" s="12" t="inlineStr">
        <is>
          <t>8.4</t>
        </is>
      </c>
      <c r="B64" s="12" t="inlineStr">
        <is>
          <t>Teknolojik önlemler</t>
        </is>
      </c>
      <c r="C64" s="12" t="inlineStr">
        <is>
          <t>Kaynak koda erişim</t>
        </is>
      </c>
      <c r="D64" s="12" t="inlineStr">
        <is>
          <t>Kaynak kodu ve geliştirme araçlarını korumak.</t>
        </is>
      </c>
      <c r="E64" s="12" t="inlineStr">
        <is>
          <t>Kod deposu izinleri, erişim gözden geçirmesi</t>
        </is>
      </c>
    </row>
    <row r="65">
      <c r="A65" s="12" t="inlineStr">
        <is>
          <t>8.5</t>
        </is>
      </c>
      <c r="B65" s="12" t="inlineStr">
        <is>
          <t>Teknolojik önlemler</t>
        </is>
      </c>
      <c r="C65" s="12" t="inlineStr">
        <is>
          <t>Güvenli kimlik doğrulama</t>
        </is>
      </c>
      <c r="D65" s="12" t="inlineStr">
        <is>
          <t>Kullanıcı kimliğini güvenilir şekilde doğrulamak.</t>
        </is>
      </c>
      <c r="E65" s="12" t="inlineStr">
        <is>
          <t>MFA, SSO, hatalı denemelerde kilitleme</t>
        </is>
      </c>
    </row>
    <row r="66">
      <c r="A66" s="12" t="inlineStr">
        <is>
          <t>8.6</t>
        </is>
      </c>
      <c r="B66" s="12" t="inlineStr">
        <is>
          <t>Teknolojik önlemler</t>
        </is>
      </c>
      <c r="C66" s="12" t="inlineStr">
        <is>
          <t>Kapasite yönetimi</t>
        </is>
      </c>
      <c r="D66" s="12" t="inlineStr">
        <is>
          <t>Kaynak ihtiyaçlarını önceden görerek doygunluğu önlemek.</t>
        </is>
      </c>
      <c r="E66" s="12" t="inlineStr">
        <is>
          <t>Kapasite izleme, tahminler</t>
        </is>
      </c>
    </row>
    <row r="67">
      <c r="A67" s="12" t="inlineStr">
        <is>
          <t>8.7</t>
        </is>
      </c>
      <c r="B67" s="12" t="inlineStr">
        <is>
          <t>Teknolojik önlemler</t>
        </is>
      </c>
      <c r="C67" s="12" t="inlineStr">
        <is>
          <t>Zararlı yazılım koruması</t>
        </is>
      </c>
      <c r="D67" s="12" t="inlineStr">
        <is>
          <t>Zararlı yazılımlara karşı korunmak.</t>
        </is>
      </c>
      <c r="E67" s="12" t="inlineStr">
        <is>
          <t>Güncel antivirüs / EDR, farkındalık</t>
        </is>
      </c>
    </row>
    <row r="68">
      <c r="A68" s="12" t="inlineStr">
        <is>
          <t>8.8</t>
        </is>
      </c>
      <c r="B68" s="12" t="inlineStr">
        <is>
          <t>Teknolojik önlemler</t>
        </is>
      </c>
      <c r="C68" s="12" t="inlineStr">
        <is>
          <t>Zafiyet yönetimi</t>
        </is>
      </c>
      <c r="D68" s="12" t="inlineStr">
        <is>
          <t>Teknik açıkları tespit edip zamanında kapatmak.</t>
        </is>
      </c>
      <c r="E68" s="12" t="inlineStr">
        <is>
          <t>Düzenli taramalar, kritikliğe göre süreler, yama takibi</t>
        </is>
      </c>
    </row>
    <row r="69">
      <c r="A69" s="12" t="inlineStr">
        <is>
          <t>8.9</t>
        </is>
      </c>
      <c r="B69" s="12" t="inlineStr">
        <is>
          <t>Teknolojik önlemler</t>
        </is>
      </c>
      <c r="C69" s="12" t="inlineStr">
        <is>
          <t>Yapılandırma yönetimi</t>
        </is>
      </c>
      <c r="D69" s="12" t="inlineStr">
        <is>
          <t>Güvenli yapılandırmalar tanımlamak ve sapmadıklarını kontrol etmek.</t>
        </is>
      </c>
      <c r="E69" s="12" t="inlineStr">
        <is>
          <t>Sıkılaştırma standartları, uyum kontrolleri</t>
        </is>
      </c>
    </row>
    <row r="70">
      <c r="A70" s="12" t="inlineStr">
        <is>
          <t>8.10</t>
        </is>
      </c>
      <c r="B70" s="12" t="inlineStr">
        <is>
          <t>Teknolojik önlemler</t>
        </is>
      </c>
      <c r="C70" s="12" t="inlineStr">
        <is>
          <t>Bilgi silme</t>
        </is>
      </c>
      <c r="D70" s="12" t="inlineStr">
        <is>
          <t>Artık gerekli olmayan verileri silmek.</t>
        </is>
      </c>
      <c r="E70" s="12" t="inlineStr">
        <is>
          <t>Temizleme kuralları, silme kanıtları</t>
        </is>
      </c>
    </row>
    <row r="71">
      <c r="A71" s="12" t="inlineStr">
        <is>
          <t>8.11</t>
        </is>
      </c>
      <c r="B71" s="12" t="inlineStr">
        <is>
          <t>Teknolojik önlemler</t>
        </is>
      </c>
      <c r="C71" s="12" t="inlineStr">
        <is>
          <t>Veri maskeleme</t>
        </is>
      </c>
      <c r="D71" s="12" t="inlineStr">
        <is>
          <t>Mümkün olduğunda hassas verileri maskelemek veya takma adla değiştirmek.</t>
        </is>
      </c>
      <c r="E71" s="12" t="inlineStr">
        <is>
          <t>Takma adlandırma, anonim test verileri</t>
        </is>
      </c>
    </row>
    <row r="72">
      <c r="A72" s="12" t="inlineStr">
        <is>
          <t>8.12</t>
        </is>
      </c>
      <c r="B72" s="12" t="inlineStr">
        <is>
          <t>Teknolojik önlemler</t>
        </is>
      </c>
      <c r="C72" s="12" t="inlineStr">
        <is>
          <t>Veri sızıntısı önleme</t>
        </is>
      </c>
      <c r="D72" s="12" t="inlineStr">
        <is>
          <t>Bilgilerin yetkisiz dışarı çıkışını tespit etmek ve engellemek.</t>
        </is>
      </c>
      <c r="E72" s="12" t="inlineStr">
        <is>
          <t>DLP aracı, e-posta ve bulut kuralları</t>
        </is>
      </c>
    </row>
    <row r="73">
      <c r="A73" s="12" t="inlineStr">
        <is>
          <t>8.13</t>
        </is>
      </c>
      <c r="B73" s="12" t="inlineStr">
        <is>
          <t>Teknolojik önlemler</t>
        </is>
      </c>
      <c r="C73" s="12" t="inlineStr">
        <is>
          <t>Yedekleme</t>
        </is>
      </c>
      <c r="D73" s="12" t="inlineStr">
        <is>
          <t>Verileri yedeklemek ve geri yüklenebildiğini doğrulamak.</t>
        </is>
      </c>
      <c r="E73" s="12" t="inlineStr">
        <is>
          <t>Yedekleme politikası, çevrimdışı kopya, geri yükleme testleri</t>
        </is>
      </c>
    </row>
    <row r="74">
      <c r="A74" s="12" t="inlineStr">
        <is>
          <t>8.14</t>
        </is>
      </c>
      <c r="B74" s="12" t="inlineStr">
        <is>
          <t>Teknolojik önlemler</t>
        </is>
      </c>
      <c r="C74" s="12" t="inlineStr">
        <is>
          <t>Yedeklilik</t>
        </is>
      </c>
      <c r="D74" s="12" t="inlineStr">
        <is>
          <t>Kesintileri önlemek için kritik ekipmanları çiftlemek.</t>
        </is>
      </c>
      <c r="E74" s="12" t="inlineStr">
        <is>
          <t>Yedekli mimari, yedeğe geçiş testleri</t>
        </is>
      </c>
    </row>
    <row r="75">
      <c r="A75" s="12" t="inlineStr">
        <is>
          <t>8.15</t>
        </is>
      </c>
      <c r="B75" s="12" t="inlineStr">
        <is>
          <t>Teknolojik önlemler</t>
        </is>
      </c>
      <c r="C75" s="12" t="inlineStr">
        <is>
          <t>Kayıt tutma</t>
        </is>
      </c>
      <c r="D75" s="12" t="inlineStr">
        <is>
          <t>Yararlı olayları kaydetmek ve bu kayıtları korumak.</t>
        </is>
      </c>
      <c r="E75" s="12" t="inlineStr">
        <is>
          <t>Kayıt politikası, merkezi toplama, saklama süresi</t>
        </is>
      </c>
    </row>
    <row r="76">
      <c r="A76" s="12" t="inlineStr">
        <is>
          <t>8.16</t>
        </is>
      </c>
      <c r="B76" s="12" t="inlineStr">
        <is>
          <t>Teknolojik önlemler</t>
        </is>
      </c>
      <c r="C76" s="12" t="inlineStr">
        <is>
          <t>Faaliyet izleme</t>
        </is>
      </c>
      <c r="D76" s="12" t="inlineStr">
        <is>
          <t>Sistem ve ağlardaki anormal davranışları tespit etmek.</t>
        </is>
      </c>
      <c r="E76" s="12" t="inlineStr">
        <is>
          <t>SIEM / SOC, alarmlar, alarm yönetimi</t>
        </is>
      </c>
    </row>
    <row r="77">
      <c r="A77" s="12" t="inlineStr">
        <is>
          <t>8.17</t>
        </is>
      </c>
      <c r="B77" s="12" t="inlineStr">
        <is>
          <t>Teknolojik önlemler</t>
        </is>
      </c>
      <c r="C77" s="12" t="inlineStr">
        <is>
          <t>Saat senkronizasyonu</t>
        </is>
      </c>
      <c r="D77" s="12" t="inlineStr">
        <is>
          <t>Olayları ilişkilendirebilmek için her yerde aynı saati kullanmak.</t>
        </is>
      </c>
      <c r="E77" s="12" t="inlineStr">
        <is>
          <t>Sistemlerde yapılandırılmış zaman sunucusu (NTP)</t>
        </is>
      </c>
    </row>
    <row r="78">
      <c r="A78" s="12" t="inlineStr">
        <is>
          <t>8.18</t>
        </is>
      </c>
      <c r="B78" s="12" t="inlineStr">
        <is>
          <t>Teknolojik önlemler</t>
        </is>
      </c>
      <c r="C78" s="12" t="inlineStr">
        <is>
          <t>Ayrıcalıklı yardımcı programlar</t>
        </is>
      </c>
      <c r="D78" s="12" t="inlineStr">
        <is>
          <t>Güvenlik kontrollerini aşabilen araçları kısıtlamak.</t>
        </is>
      </c>
      <c r="E78" s="12" t="inlineStr">
        <is>
          <t>Onaylı araç listesi, kısıtlı haklar</t>
        </is>
      </c>
    </row>
    <row r="79">
      <c r="A79" s="12" t="inlineStr">
        <is>
          <t>8.19</t>
        </is>
      </c>
      <c r="B79" s="12" t="inlineStr">
        <is>
          <t>Teknolojik önlemler</t>
        </is>
      </c>
      <c r="C79" s="12" t="inlineStr">
        <is>
          <t>Yazılım kurulumu</t>
        </is>
      </c>
      <c r="D79" s="12" t="inlineStr">
        <is>
          <t>Canlı sistemlere neyin kurulduğunu kontrol etmek.</t>
        </is>
      </c>
      <c r="E79" s="12" t="inlineStr">
        <is>
          <t>İzin listesi, kısıtlı kurulum hakları</t>
        </is>
      </c>
    </row>
    <row r="80">
      <c r="A80" s="12" t="inlineStr">
        <is>
          <t>8.20</t>
        </is>
      </c>
      <c r="B80" s="12" t="inlineStr">
        <is>
          <t>Teknolojik önlemler</t>
        </is>
      </c>
      <c r="C80" s="12" t="inlineStr">
        <is>
          <t>Ağ güvenliği</t>
        </is>
      </c>
      <c r="D80" s="12" t="inlineStr">
        <is>
          <t>Ağları ve onları oluşturan cihazları korumak.</t>
        </is>
      </c>
      <c r="E80" s="12" t="inlineStr">
        <is>
          <t>Güvenlik duvarları, ağ şeması, güvenli yönetim</t>
        </is>
      </c>
    </row>
    <row r="81">
      <c r="A81" s="12" t="inlineStr">
        <is>
          <t>8.21</t>
        </is>
      </c>
      <c r="B81" s="12" t="inlineStr">
        <is>
          <t>Teknolojik önlemler</t>
        </is>
      </c>
      <c r="C81" s="12" t="inlineStr">
        <is>
          <t>Ağ hizmetleri</t>
        </is>
      </c>
      <c r="D81" s="12" t="inlineStr">
        <is>
          <t>Kullanılan ağ hizmetlerinin güvenlik düzeyini belirlemek ve doğrulamak.</t>
        </is>
      </c>
      <c r="E81" s="12" t="inlineStr">
        <is>
          <t>Operatör gereksinimleri, SLA, kontroller</t>
        </is>
      </c>
    </row>
    <row r="82">
      <c r="A82" s="12" t="inlineStr">
        <is>
          <t>8.22</t>
        </is>
      </c>
      <c r="B82" s="12" t="inlineStr">
        <is>
          <t>Teknolojik önlemler</t>
        </is>
      </c>
      <c r="C82" s="12" t="inlineStr">
        <is>
          <t>Ağ ayrımı</t>
        </is>
      </c>
      <c r="D82" s="12" t="inlineStr">
        <is>
          <t>Bir saldırının yayılmasını sınırlamak için ağları ayırmak.</t>
        </is>
      </c>
      <c r="E82" s="12" t="inlineStr">
        <is>
          <t>VLAN, bölgeler (ofis, sunucu, misafir, endüstriyel)</t>
        </is>
      </c>
    </row>
    <row r="83">
      <c r="A83" s="12" t="inlineStr">
        <is>
          <t>8.23</t>
        </is>
      </c>
      <c r="B83" s="12" t="inlineStr">
        <is>
          <t>Teknolojik önlemler</t>
        </is>
      </c>
      <c r="C83" s="12" t="inlineStr">
        <is>
          <t>Web filtreleme</t>
        </is>
      </c>
      <c r="D83" s="12" t="inlineStr">
        <is>
          <t>Zararlı web sitelerine erişimi engellemek.</t>
        </is>
      </c>
      <c r="E83" s="12" t="inlineStr">
        <is>
          <t>Proxy / DNS filtreleme, engellenen kategoriler</t>
        </is>
      </c>
    </row>
    <row r="84">
      <c r="A84" s="12" t="inlineStr">
        <is>
          <t>8.24</t>
        </is>
      </c>
      <c r="B84" s="12" t="inlineStr">
        <is>
          <t>Teknolojik önlemler</t>
        </is>
      </c>
      <c r="C84" s="12" t="inlineStr">
        <is>
          <t>Kriptografi</t>
        </is>
      </c>
      <c r="D84" s="12" t="inlineStr">
        <is>
          <t>Şifrelemeyi yerinde kullanmak ve anahtarları doğru yönetmek.</t>
        </is>
      </c>
      <c r="E84" s="12" t="inlineStr">
        <is>
          <t>Şifreleme politikası, anahtar ve sertifika yönetimi</t>
        </is>
      </c>
    </row>
    <row r="85">
      <c r="A85" s="12" t="inlineStr">
        <is>
          <t>8.25</t>
        </is>
      </c>
      <c r="B85" s="12" t="inlineStr">
        <is>
          <t>Teknolojik önlemler</t>
        </is>
      </c>
      <c r="C85" s="12" t="inlineStr">
        <is>
          <t>Güvenli geliştirme yaşam döngüsü</t>
        </is>
      </c>
      <c r="D85" s="12" t="inlineStr">
        <is>
          <t>Yazılım geliştirmenin her aşamasına güvenliği dahil etmek.</t>
        </is>
      </c>
      <c r="E85" s="12" t="inlineStr">
        <is>
          <t>Güvenli geliştirme yöntemi, kod incelemeleri</t>
        </is>
      </c>
    </row>
    <row r="86">
      <c r="A86" s="12" t="inlineStr">
        <is>
          <t>8.26</t>
        </is>
      </c>
      <c r="B86" s="12" t="inlineStr">
        <is>
          <t>Teknolojik önlemler</t>
        </is>
      </c>
      <c r="C86" s="12" t="inlineStr">
        <is>
          <t>Uygulama güvenlik gereksinimleri</t>
        </is>
      </c>
      <c r="D86" s="12" t="inlineStr">
        <is>
          <t>Bir uygulamayı geliştirmeden veya satın almadan önce güvenlik ihtiyaçlarını belirlemek.</t>
        </is>
      </c>
      <c r="E86" s="12" t="inlineStr">
        <is>
          <t>Güvenlik gereksinimli şartname</t>
        </is>
      </c>
    </row>
    <row r="87">
      <c r="A87" s="12" t="inlineStr">
        <is>
          <t>8.27</t>
        </is>
      </c>
      <c r="B87" s="12" t="inlineStr">
        <is>
          <t>Teknolojik önlemler</t>
        </is>
      </c>
      <c r="C87" s="12" t="inlineStr">
        <is>
          <t>Güvenli mimari</t>
        </is>
      </c>
      <c r="D87" s="12" t="inlineStr">
        <is>
          <t>Sistemlere güvenli tasarım ilkeleri uygulamak.</t>
        </is>
      </c>
      <c r="E87" s="12" t="inlineStr">
        <is>
          <t>Mimari ilkeler, tasarım incelemeleri</t>
        </is>
      </c>
    </row>
    <row r="88">
      <c r="A88" s="12" t="inlineStr">
        <is>
          <t>8.28</t>
        </is>
      </c>
      <c r="B88" s="12" t="inlineStr">
        <is>
          <t>Teknolojik önlemler</t>
        </is>
      </c>
      <c r="C88" s="12" t="inlineStr">
        <is>
          <t>Güvenli kodlama</t>
        </is>
      </c>
      <c r="D88" s="12" t="inlineStr">
        <is>
          <t>Yaygın saldırılara dayanıklı kod yazmak.</t>
        </is>
      </c>
      <c r="E88" s="12" t="inlineStr">
        <is>
          <t>Kodlama kuralları, kod analiz araçları</t>
        </is>
      </c>
    </row>
    <row r="89">
      <c r="A89" s="12" t="inlineStr">
        <is>
          <t>8.29</t>
        </is>
      </c>
      <c r="B89" s="12" t="inlineStr">
        <is>
          <t>Teknolojik önlemler</t>
        </is>
      </c>
      <c r="C89" s="12" t="inlineStr">
        <is>
          <t>Güvenlik testleri</t>
        </is>
      </c>
      <c r="D89" s="12" t="inlineStr">
        <is>
          <t>Her canlıya alımdan önce güvenliği test etmek.</t>
        </is>
      </c>
      <c r="E89" s="12" t="inlineStr">
        <is>
          <t>Sızma testleri, uygulama taramaları, kabul kriterleri</t>
        </is>
      </c>
    </row>
    <row r="90">
      <c r="A90" s="12" t="inlineStr">
        <is>
          <t>8.30</t>
        </is>
      </c>
      <c r="B90" s="12" t="inlineStr">
        <is>
          <t>Teknolojik önlemler</t>
        </is>
      </c>
      <c r="C90" s="12" t="inlineStr">
        <is>
          <t>Dış kaynaklı geliştirme</t>
        </is>
      </c>
      <c r="D90" s="12" t="inlineStr">
        <is>
          <t>Yüklenicilere verilen geliştirme işini yönlendirmek ve kontrol etmek.</t>
        </is>
      </c>
      <c r="E90" s="12" t="inlineStr">
        <is>
          <t>Sözleşme gereksinimleri, teslimat incelemeleri</t>
        </is>
      </c>
    </row>
    <row r="91">
      <c r="A91" s="12" t="inlineStr">
        <is>
          <t>8.31</t>
        </is>
      </c>
      <c r="B91" s="12" t="inlineStr">
        <is>
          <t>Teknolojik önlemler</t>
        </is>
      </c>
      <c r="C91" s="12" t="inlineStr">
        <is>
          <t>Ortamların ayrılması</t>
        </is>
      </c>
      <c r="D91" s="12" t="inlineStr">
        <is>
          <t>Geliştirme, test ve canlı ortamları birbirinden ayırmak.</t>
        </is>
      </c>
      <c r="E91" s="12" t="inlineStr">
        <is>
          <t>Ayrı ortamlar, farklı haklar</t>
        </is>
      </c>
    </row>
    <row r="92">
      <c r="A92" s="12" t="inlineStr">
        <is>
          <t>8.32</t>
        </is>
      </c>
      <c r="B92" s="12" t="inlineStr">
        <is>
          <t>Teknolojik önlemler</t>
        </is>
      </c>
      <c r="C92" s="12" t="inlineStr">
        <is>
          <t>Değişiklik yönetimi</t>
        </is>
      </c>
      <c r="D92" s="12" t="inlineStr">
        <is>
          <t>Sistemlerdeki değişiklikleri değerlendirmek, onaylamak ve kayıt altına almak.</t>
        </is>
      </c>
      <c r="E92" s="12" t="inlineStr">
        <is>
          <t>Değişiklik süreci, CAB, değişiklik geçmişi</t>
        </is>
      </c>
    </row>
    <row r="93">
      <c r="A93" s="12" t="inlineStr">
        <is>
          <t>8.33</t>
        </is>
      </c>
      <c r="B93" s="12" t="inlineStr">
        <is>
          <t>Teknolojik önlemler</t>
        </is>
      </c>
      <c r="C93" s="12" t="inlineStr">
        <is>
          <t>Test verileri</t>
        </is>
      </c>
      <c r="D93" s="12" t="inlineStr">
        <is>
          <t>Testlerde kullanılan verileri seçmek ve korumak.</t>
        </is>
      </c>
      <c r="E93" s="12" t="inlineStr">
        <is>
          <t>Korumasız gerçek veri yok, özel test veri setleri</t>
        </is>
      </c>
    </row>
    <row r="94">
      <c r="A94" s="12" t="inlineStr">
        <is>
          <t>8.34</t>
        </is>
      </c>
      <c r="B94" s="12" t="inlineStr">
        <is>
          <t>Teknolojik önlemler</t>
        </is>
      </c>
      <c r="C94" s="12" t="inlineStr">
        <is>
          <t>Teknik denetimler</t>
        </is>
      </c>
      <c r="D94" s="12" t="inlineStr">
        <is>
          <t>Sistem denetimlerini canlı ortamı aksatmadan yürütmek.</t>
        </is>
      </c>
      <c r="E94" s="12" t="inlineStr">
        <is>
          <t>Denetim planı, salt okunur erişim, onaylı zaman aralıkları</t>
        </is>
      </c>
    </row>
  </sheetData>
  <autoFilter ref="A1:E94"/>
  <pageMargins left="0.75" right="0.75" top="1" bottom="1" header="0.5" footer="0.5"/>
  <pageSetup orientation="landscape" fitToHeight="0" fitToWidth="1"/>
  <headerFooter>
    <oddHeader/>
    <oddFooter>&amp;CMG CYBER · Mumin Guvendi · mumin-guvendi.com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Mumin Guvendi (MG CYBER)</dc:creator>
  <dc:title xmlns:dc="http://purl.org/dc/elements/1.1/">Risk analizi</dc:title>
  <dcterms:created xmlns:dcterms="http://purl.org/dc/terms/" xmlns:xsi="http://www.w3.org/2001/XMLSchema-instance" xsi:type="dcterms:W3CDTF">2026-10-26T21:12:52Z</dcterms:created>
  <dcterms:modified xmlns:dcterms="http://purl.org/dc/terms/" xmlns:xsi="http://www.w3.org/2001/XMLSchema-instance" xsi:type="dcterms:W3CDTF">2026-10-26T21:12:52Z</dcterms:modified>
</cp:coreProperties>
</file>