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ontext" sheetId="2" state="visible" r:id="rId2"/>
    <sheet xmlns:r="http://schemas.openxmlformats.org/officeDocument/2006/relationships" name="Assets" sheetId="3" state="visible" r:id="rId3"/>
    <sheet xmlns:r="http://schemas.openxmlformats.org/officeDocument/2006/relationships" name="Risk register" sheetId="4" state="visible" r:id="rId4"/>
    <sheet xmlns:r="http://schemas.openxmlformats.org/officeDocument/2006/relationships" name="Matrix" sheetId="5" state="visible" r:id="rId5"/>
    <sheet xmlns:r="http://schemas.openxmlformats.org/officeDocument/2006/relationships" name="Annex A controls" sheetId="6" state="visible" r:id="rId6"/>
  </sheets>
  <definedNames>
    <definedName name="_xlnm._FilterDatabase" localSheetId="3" hidden="1">'Risk register'!$A$1:$X$61</definedName>
    <definedName name="_xlnm._FilterDatabase" localSheetId="5" hidden="1">'Annex A controls'!$A$1:$E$94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0B1220"/>
      <sz val="20"/>
    </font>
    <font>
      <color rgb="000E7490"/>
      <sz val="12"/>
    </font>
    <font>
      <color rgb="004A5A70"/>
      <sz val="10"/>
    </font>
    <font>
      <b val="1"/>
      <color rgb="000B1220"/>
    </font>
    <font>
      <i val="1"/>
      <color rgb="004A5A70"/>
      <sz val="9"/>
    </font>
    <font>
      <b val="1"/>
    </font>
    <font>
      <color rgb="004A5A70"/>
      <sz val="9"/>
    </font>
    <font>
      <b val="1"/>
      <color rgb="000B1220"/>
      <sz val="13"/>
    </font>
    <font>
      <name val="Calibri"/>
      <b val="1"/>
      <color rgb="00FFFFFF"/>
    </font>
    <font>
      <b val="1"/>
      <sz val="14"/>
    </font>
  </fonts>
  <fills count="8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D5F3E4"/>
      </patternFill>
    </fill>
    <fill>
      <patternFill patternType="solid">
        <fgColor rgb="00FEF3C7"/>
      </patternFill>
    </fill>
    <fill>
      <patternFill patternType="solid">
        <fgColor rgb="00FED7AA"/>
      </patternFill>
    </fill>
    <fill>
      <patternFill patternType="solid">
        <fgColor rgb="00FECACA"/>
      </patternFill>
    </fill>
    <fill>
      <patternFill patternType="solid">
        <fgColor rgb="00F4F6F9"/>
      </patternFill>
    </fill>
  </fills>
  <borders count="2">
    <border>
      <left/>
      <right/>
      <top/>
      <bottom/>
      <diagonal/>
    </border>
    <border>
      <left style="thin">
        <color rgb="00DDE3EA"/>
      </left>
      <right style="thin">
        <color rgb="00DDE3EA"/>
      </right>
      <top style="thin">
        <color rgb="00DDE3EA"/>
      </top>
      <bottom style="thin">
        <color rgb="00DDE3EA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1" applyAlignment="1" pivotButton="0" quotePrefix="0" xfId="0">
      <alignment vertical="top" wrapText="1"/>
    </xf>
    <xf numFmtId="0" fontId="10" fillId="4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center" vertical="center"/>
    </xf>
    <xf numFmtId="0" fontId="10" fillId="6" borderId="1" applyAlignment="1" pivotButton="0" quotePrefix="0" xfId="0">
      <alignment horizontal="center" vertical="center"/>
    </xf>
    <xf numFmtId="0" fontId="10" fillId="3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wrapText="1"/>
    </xf>
  </cellXfs>
  <cellStyles count="1">
    <cellStyle name="Normal" xfId="0" builtinId="0" hidden="0"/>
  </cellStyles>
  <dxfs count="5">
    <dxf>
      <fill>
        <patternFill patternType="solid">
          <fgColor rgb="00D5F3E4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CACA"/>
        </patternFill>
      </fill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Risk assessment</t>
        </is>
      </c>
    </row>
    <row r="2">
      <c r="A2" s="2" t="inlineStr">
        <is>
          <t>ISO/IEC 27005 approach, in six steps</t>
        </is>
      </c>
    </row>
    <row r="3">
      <c r="A3" s="3" t="inlineStr">
        <is>
          <t>MG CYBER · Mumin Guvendi · mumin-guvendi.com</t>
        </is>
      </c>
    </row>
    <row r="5" ht="48" customHeight="1">
      <c r="A5" s="4" t="inlineStr">
        <is>
          <t>1. Context</t>
        </is>
      </c>
      <c r="B5" s="5" t="inlineStr">
        <is>
          <t>Context sheet: enter the organisation, scope and lead, and choose the acceptance threshold. Read the scales: they make sure every risk is rated the same way.</t>
        </is>
      </c>
    </row>
    <row r="6" ht="48" customHeight="1">
      <c r="A6" s="4" t="inlineStr">
        <is>
          <t>2. Assets</t>
        </is>
      </c>
      <c r="B6" s="5" t="inlineStr">
        <is>
          <t>Assets sheet: list what has value (activities, data, software, providers…) and give each one an owner.</t>
        </is>
      </c>
    </row>
    <row r="7" ht="48" customHeight="1">
      <c r="A7" s="4" t="inlineStr">
        <is>
          <t>3. Scenarios</t>
        </is>
      </c>
      <c r="B7" s="5" t="inlineStr">
        <is>
          <t>Risk register sheet: 20 common scenarios are already listed. Delete those that do not apply, adapt the wording, add your own.</t>
        </is>
      </c>
    </row>
    <row r="8" ht="48" customHeight="1">
      <c r="A8" s="4" t="inlineStr">
        <is>
          <t>4. Assessment</t>
        </is>
      </c>
      <c r="B8" s="5" t="inlineStr">
        <is>
          <t>Still in the register: rate likelihood and impact from 1 to 4, taking existing controls into account. The level and the 'to treat' decision are calculated automatically.</t>
        </is>
      </c>
    </row>
    <row r="9" ht="48" customHeight="1">
      <c r="A9" s="4" t="inlineStr">
        <is>
          <t>5. Treatment</t>
        </is>
      </c>
      <c r="B9" s="5" t="inlineStr">
        <is>
          <t>For each risk to treat: choose the option (reduce, accept, avoid, share), the Annex A controls (see the suggested controls column and the Annex A controls sheet), the action, owner and due date, then rate the residual risk.</t>
        </is>
      </c>
    </row>
    <row r="10" ht="48" customHeight="1">
      <c r="A10" s="4" t="inlineStr">
        <is>
          <t>6. Summary</t>
        </is>
      </c>
      <c r="B10" s="5" t="inlineStr">
        <is>
          <t>Matrix sheet: the spread of your risks before and after treatment updates automatically. Have residual risks approved by their owners.</t>
        </is>
      </c>
    </row>
    <row r="12" ht="40" customHeight="1">
      <c r="A12" s="6" t="inlineStr">
        <is>
          <t>Free to use. Please keep the MG CYBER credit.</t>
        </is>
      </c>
    </row>
    <row r="13" ht="40" customHeight="1">
      <c r="A13" s="6" t="inlineStr">
        <is>
          <t>This tool follows the approach of ISO/IEC 27001:2022 and ISO/IEC 27005:2022 without reproducing their text, which is protected by copyright. Only control numbers are cited; names and explanations are reworded. The official text is available from ISO or your national standards body.</t>
        </is>
      </c>
    </row>
  </sheetData>
  <mergeCells count="2">
    <mergeCell ref="A13:B13"/>
    <mergeCell ref="A12:B12"/>
  </mergeCells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C31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90" customWidth="1" min="3" max="3"/>
  </cols>
  <sheetData>
    <row r="1">
      <c r="A1" s="1" t="inlineStr">
        <is>
          <t>Context</t>
        </is>
      </c>
    </row>
    <row r="2">
      <c r="A2" s="2" t="inlineStr">
        <is>
          <t>ISO/IEC 27005 approach, in six steps</t>
        </is>
      </c>
    </row>
    <row r="3">
      <c r="A3" s="3" t="inlineStr">
        <is>
          <t>MG CYBER · Mumin Guvendi · mumin-guvendi.com</t>
        </is>
      </c>
    </row>
    <row r="5">
      <c r="A5" s="7" t="inlineStr">
        <is>
          <t>Organisation</t>
        </is>
      </c>
      <c r="B5" s="8" t="n"/>
    </row>
    <row r="6">
      <c r="A6" s="7" t="inlineStr">
        <is>
          <t>Scope</t>
        </is>
      </c>
      <c r="B6" s="8" t="n"/>
    </row>
    <row r="7">
      <c r="A7" s="7" t="inlineStr">
        <is>
          <t>Assessment lead</t>
        </is>
      </c>
      <c r="B7" s="8" t="n"/>
    </row>
    <row r="8">
      <c r="A8" s="7" t="inlineStr">
        <is>
          <t>Date</t>
        </is>
      </c>
      <c r="B8" s="8" t="n"/>
    </row>
    <row r="9">
      <c r="A9" s="7" t="inlineStr">
        <is>
          <t>Acceptance threshold (highest accepted level)</t>
        </is>
      </c>
      <c r="B9" s="8" t="n">
        <v>3</v>
      </c>
      <c r="C9" s="9" t="inlineStr">
        <is>
          <t>3 = only low risks are accepted; 6 = up to moderate risks; 9 = up to high risks.</t>
        </is>
      </c>
    </row>
    <row r="12">
      <c r="A12" s="10" t="inlineStr">
        <is>
          <t>Likelihood</t>
        </is>
      </c>
    </row>
    <row r="13" ht="32" customHeight="1">
      <c r="A13" s="11" t="inlineStr">
        <is>
          <t>Value</t>
        </is>
      </c>
      <c r="B13" s="11" t="inlineStr">
        <is>
          <t>Label</t>
        </is>
      </c>
      <c r="C13" s="11" t="inlineStr">
        <is>
          <t>Meaning</t>
        </is>
      </c>
    </row>
    <row r="14">
      <c r="A14" s="12" t="n">
        <v>1</v>
      </c>
      <c r="B14" s="12" t="inlineStr">
        <is>
          <t>Rare</t>
        </is>
      </c>
      <c r="C14" s="12" t="inlineStr">
        <is>
          <t>Could happen only in exceptional circumstances (less than once in 10 years).</t>
        </is>
      </c>
    </row>
    <row r="15">
      <c r="A15" s="12" t="n">
        <v>2</v>
      </c>
      <c r="B15" s="12" t="inlineStr">
        <is>
          <t>Possible</t>
        </is>
      </c>
      <c r="C15" s="12" t="inlineStr">
        <is>
          <t>Could happen (about once every 3 to 10 years).</t>
        </is>
      </c>
    </row>
    <row r="16">
      <c r="A16" s="12" t="n">
        <v>3</v>
      </c>
      <c r="B16" s="12" t="inlineStr">
        <is>
          <t>Likely</t>
        </is>
      </c>
      <c r="C16" s="12" t="inlineStr">
        <is>
          <t>Will probably happen (about once a year).</t>
        </is>
      </c>
    </row>
    <row r="17">
      <c r="A17" s="12" t="n">
        <v>4</v>
      </c>
      <c r="B17" s="12" t="inlineStr">
        <is>
          <t>Almost certain</t>
        </is>
      </c>
      <c r="C17" s="12" t="inlineStr">
        <is>
          <t>Happens or will happen several times a year.</t>
        </is>
      </c>
    </row>
    <row r="19">
      <c r="A19" s="10" t="inlineStr">
        <is>
          <t>Impact</t>
        </is>
      </c>
    </row>
    <row r="20" ht="32" customHeight="1">
      <c r="A20" s="11" t="inlineStr">
        <is>
          <t>Value</t>
        </is>
      </c>
      <c r="B20" s="11" t="inlineStr">
        <is>
          <t>Label</t>
        </is>
      </c>
      <c r="C20" s="11" t="inlineStr">
        <is>
          <t>Meaning</t>
        </is>
      </c>
    </row>
    <row r="21">
      <c r="A21" s="12" t="n">
        <v>1</v>
      </c>
      <c r="B21" s="12" t="inlineStr">
        <is>
          <t>Minor</t>
        </is>
      </c>
      <c r="C21" s="12" t="inlineStr">
        <is>
          <t>Limited inconvenience, no visible effect on customers. Negligible cost.</t>
        </is>
      </c>
    </row>
    <row r="22">
      <c r="A22" s="12" t="n">
        <v>2</v>
      </c>
      <c r="B22" s="12" t="inlineStr">
        <is>
          <t>Significant</t>
        </is>
      </c>
      <c r="C22" s="12" t="inlineStr">
        <is>
          <t>A few hours of disruption, a few customers affected, manageable cost.</t>
        </is>
      </c>
    </row>
    <row r="23">
      <c r="A23" s="12" t="n">
        <v>3</v>
      </c>
      <c r="B23" s="12" t="inlineStr">
        <is>
          <t>Severe</t>
        </is>
      </c>
      <c r="C23" s="12" t="inlineStr">
        <is>
          <t>A key activity stops for several days, possible complaint or penalty, reputational damage.</t>
        </is>
      </c>
    </row>
    <row r="24">
      <c r="A24" s="12" t="n">
        <v>4</v>
      </c>
      <c r="B24" s="12" t="inlineStr">
        <is>
          <t>Critical</t>
        </is>
      </c>
      <c r="C24" s="12" t="inlineStr">
        <is>
          <t>Business survival at stake: prolonged outage, heavy penalty, major customer loss.</t>
        </is>
      </c>
    </row>
    <row r="26">
      <c r="A26" s="10" t="inlineStr">
        <is>
          <t>Risk levels (likelihood × impact)</t>
        </is>
      </c>
    </row>
    <row r="27" ht="32" customHeight="1">
      <c r="A27" s="11" t="inlineStr">
        <is>
          <t>Level</t>
        </is>
      </c>
      <c r="B27" s="11" t="inlineStr">
        <is>
          <t>Range</t>
        </is>
      </c>
      <c r="C27" s="11" t="inlineStr"/>
    </row>
    <row r="28">
      <c r="A28" s="13" t="inlineStr">
        <is>
          <t>Low</t>
        </is>
      </c>
      <c r="B28" s="8" t="inlineStr">
        <is>
          <t>1 – 3</t>
        </is>
      </c>
    </row>
    <row r="29">
      <c r="A29" s="14" t="inlineStr">
        <is>
          <t>Moderate</t>
        </is>
      </c>
      <c r="B29" s="8" t="inlineStr">
        <is>
          <t>4 – 6</t>
        </is>
      </c>
    </row>
    <row r="30">
      <c r="A30" s="15" t="inlineStr">
        <is>
          <t>High</t>
        </is>
      </c>
      <c r="B30" s="8" t="inlineStr">
        <is>
          <t>8 – 9</t>
        </is>
      </c>
    </row>
    <row r="31">
      <c r="A31" s="16" t="inlineStr">
        <is>
          <t>Critical</t>
        </is>
      </c>
      <c r="B31" s="8" t="inlineStr">
        <is>
          <t>12 – 16</t>
        </is>
      </c>
    </row>
  </sheetData>
  <dataValidations count="1">
    <dataValidation sqref="B9" showDropDown="0" showInputMessage="0" showErrorMessage="0" allowBlank="0" type="list">
      <formula1>"3,6,9"</formula1>
    </dataValidation>
  </dataValidations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26" customWidth="1" min="3" max="3"/>
    <col width="24" customWidth="1" min="4" max="4"/>
    <col width="60" customWidth="1" min="5" max="5"/>
  </cols>
  <sheetData>
    <row r="1" ht="32" customHeight="1">
      <c r="A1" s="11" t="inlineStr">
        <is>
          <t>No.</t>
        </is>
      </c>
      <c r="B1" s="11" t="inlineStr">
        <is>
          <t>Asset</t>
        </is>
      </c>
      <c r="C1" s="11" t="inlineStr">
        <is>
          <t>Type</t>
        </is>
      </c>
      <c r="D1" s="11" t="inlineStr">
        <is>
          <t>Owner</t>
        </is>
      </c>
      <c r="E1" s="11" t="inlineStr">
        <is>
          <t>Description</t>
        </is>
      </c>
    </row>
    <row r="2">
      <c r="A2" s="8" t="n">
        <v>1</v>
      </c>
      <c r="B2" s="8" t="n"/>
      <c r="C2" s="8" t="n"/>
      <c r="D2" s="8" t="n"/>
      <c r="E2" s="8" t="n"/>
    </row>
    <row r="3">
      <c r="A3" s="8" t="n">
        <v>2</v>
      </c>
      <c r="B3" s="8" t="n"/>
      <c r="C3" s="8" t="n"/>
      <c r="D3" s="8" t="n"/>
      <c r="E3" s="8" t="n"/>
    </row>
    <row r="4">
      <c r="A4" s="8" t="n">
        <v>3</v>
      </c>
      <c r="B4" s="8" t="n"/>
      <c r="C4" s="8" t="n"/>
      <c r="D4" s="8" t="n"/>
      <c r="E4" s="8" t="n"/>
    </row>
    <row r="5">
      <c r="A5" s="8" t="n">
        <v>4</v>
      </c>
      <c r="B5" s="8" t="n"/>
      <c r="C5" s="8" t="n"/>
      <c r="D5" s="8" t="n"/>
      <c r="E5" s="8" t="n"/>
    </row>
    <row r="6">
      <c r="A6" s="8" t="n">
        <v>5</v>
      </c>
      <c r="B6" s="8" t="n"/>
      <c r="C6" s="8" t="n"/>
      <c r="D6" s="8" t="n"/>
      <c r="E6" s="8" t="n"/>
    </row>
    <row r="7">
      <c r="A7" s="8" t="n">
        <v>6</v>
      </c>
      <c r="B7" s="8" t="n"/>
      <c r="C7" s="8" t="n"/>
      <c r="D7" s="8" t="n"/>
      <c r="E7" s="8" t="n"/>
    </row>
    <row r="8">
      <c r="A8" s="8" t="n">
        <v>7</v>
      </c>
      <c r="B8" s="8" t="n"/>
      <c r="C8" s="8" t="n"/>
      <c r="D8" s="8" t="n"/>
      <c r="E8" s="8" t="n"/>
    </row>
    <row r="9">
      <c r="A9" s="8" t="n">
        <v>8</v>
      </c>
      <c r="B9" s="8" t="n"/>
      <c r="C9" s="8" t="n"/>
      <c r="D9" s="8" t="n"/>
      <c r="E9" s="8" t="n"/>
    </row>
    <row r="10">
      <c r="A10" s="8" t="n">
        <v>9</v>
      </c>
      <c r="B10" s="8" t="n"/>
      <c r="C10" s="8" t="n"/>
      <c r="D10" s="8" t="n"/>
      <c r="E10" s="8" t="n"/>
    </row>
    <row r="11">
      <c r="A11" s="8" t="n">
        <v>10</v>
      </c>
      <c r="B11" s="8" t="n"/>
      <c r="C11" s="8" t="n"/>
      <c r="D11" s="8" t="n"/>
      <c r="E11" s="8" t="n"/>
    </row>
    <row r="12">
      <c r="A12" s="8" t="n">
        <v>11</v>
      </c>
      <c r="B12" s="8" t="n"/>
      <c r="C12" s="8" t="n"/>
      <c r="D12" s="8" t="n"/>
      <c r="E12" s="8" t="n"/>
    </row>
    <row r="13">
      <c r="A13" s="8" t="n">
        <v>12</v>
      </c>
      <c r="B13" s="8" t="n"/>
      <c r="C13" s="8" t="n"/>
      <c r="D13" s="8" t="n"/>
      <c r="E13" s="8" t="n"/>
    </row>
    <row r="14">
      <c r="A14" s="8" t="n">
        <v>13</v>
      </c>
      <c r="B14" s="8" t="n"/>
      <c r="C14" s="8" t="n"/>
      <c r="D14" s="8" t="n"/>
      <c r="E14" s="8" t="n"/>
    </row>
    <row r="15">
      <c r="A15" s="8" t="n">
        <v>14</v>
      </c>
      <c r="B15" s="8" t="n"/>
      <c r="C15" s="8" t="n"/>
      <c r="D15" s="8" t="n"/>
      <c r="E15" s="8" t="n"/>
    </row>
    <row r="16">
      <c r="A16" s="8" t="n">
        <v>15</v>
      </c>
      <c r="B16" s="8" t="n"/>
      <c r="C16" s="8" t="n"/>
      <c r="D16" s="8" t="n"/>
      <c r="E16" s="8" t="n"/>
    </row>
    <row r="17">
      <c r="A17" s="8" t="n">
        <v>16</v>
      </c>
      <c r="B17" s="8" t="n"/>
      <c r="C17" s="8" t="n"/>
      <c r="D17" s="8" t="n"/>
      <c r="E17" s="8" t="n"/>
    </row>
    <row r="18">
      <c r="A18" s="8" t="n">
        <v>17</v>
      </c>
      <c r="B18" s="8" t="n"/>
      <c r="C18" s="8" t="n"/>
      <c r="D18" s="8" t="n"/>
      <c r="E18" s="8" t="n"/>
    </row>
    <row r="19">
      <c r="A19" s="8" t="n">
        <v>18</v>
      </c>
      <c r="B19" s="8" t="n"/>
      <c r="C19" s="8" t="n"/>
      <c r="D19" s="8" t="n"/>
      <c r="E19" s="8" t="n"/>
    </row>
    <row r="20">
      <c r="A20" s="8" t="n">
        <v>19</v>
      </c>
      <c r="B20" s="8" t="n"/>
      <c r="C20" s="8" t="n"/>
      <c r="D20" s="8" t="n"/>
      <c r="E20" s="8" t="n"/>
    </row>
    <row r="21">
      <c r="A21" s="8" t="n">
        <v>20</v>
      </c>
      <c r="B21" s="8" t="n"/>
      <c r="C21" s="8" t="n"/>
      <c r="D21" s="8" t="n"/>
      <c r="E21" s="8" t="n"/>
    </row>
    <row r="22">
      <c r="A22" s="8" t="n">
        <v>21</v>
      </c>
      <c r="B22" s="8" t="n"/>
      <c r="C22" s="8" t="n"/>
      <c r="D22" s="8" t="n"/>
      <c r="E22" s="8" t="n"/>
    </row>
    <row r="23">
      <c r="A23" s="8" t="n">
        <v>22</v>
      </c>
      <c r="B23" s="8" t="n"/>
      <c r="C23" s="8" t="n"/>
      <c r="D23" s="8" t="n"/>
      <c r="E23" s="8" t="n"/>
    </row>
    <row r="24">
      <c r="A24" s="8" t="n">
        <v>23</v>
      </c>
      <c r="B24" s="8" t="n"/>
      <c r="C24" s="8" t="n"/>
      <c r="D24" s="8" t="n"/>
      <c r="E24" s="8" t="n"/>
    </row>
    <row r="25">
      <c r="A25" s="8" t="n">
        <v>24</v>
      </c>
      <c r="B25" s="8" t="n"/>
      <c r="C25" s="8" t="n"/>
      <c r="D25" s="8" t="n"/>
      <c r="E25" s="8" t="n"/>
    </row>
    <row r="26">
      <c r="A26" s="8" t="n">
        <v>25</v>
      </c>
      <c r="B26" s="8" t="n"/>
      <c r="C26" s="8" t="n"/>
      <c r="D26" s="8" t="n"/>
      <c r="E26" s="8" t="n"/>
    </row>
    <row r="27">
      <c r="A27" s="8" t="n">
        <v>26</v>
      </c>
      <c r="B27" s="8" t="n"/>
      <c r="C27" s="8" t="n"/>
      <c r="D27" s="8" t="n"/>
      <c r="E27" s="8" t="n"/>
    </row>
    <row r="28">
      <c r="A28" s="8" t="n">
        <v>27</v>
      </c>
      <c r="B28" s="8" t="n"/>
      <c r="C28" s="8" t="n"/>
      <c r="D28" s="8" t="n"/>
      <c r="E28" s="8" t="n"/>
    </row>
    <row r="29">
      <c r="A29" s="8" t="n">
        <v>28</v>
      </c>
      <c r="B29" s="8" t="n"/>
      <c r="C29" s="8" t="n"/>
      <c r="D29" s="8" t="n"/>
      <c r="E29" s="8" t="n"/>
    </row>
    <row r="30">
      <c r="A30" s="8" t="n">
        <v>29</v>
      </c>
      <c r="B30" s="8" t="n"/>
      <c r="C30" s="8" t="n"/>
      <c r="D30" s="8" t="n"/>
      <c r="E30" s="8" t="n"/>
    </row>
    <row r="31">
      <c r="A31" s="8" t="n">
        <v>30</v>
      </c>
      <c r="B31" s="8" t="n"/>
      <c r="C31" s="8" t="n"/>
      <c r="D31" s="8" t="n"/>
      <c r="E31" s="8" t="n"/>
    </row>
    <row r="32">
      <c r="A32" s="8" t="n">
        <v>31</v>
      </c>
      <c r="B32" s="8" t="n"/>
      <c r="C32" s="8" t="n"/>
      <c r="D32" s="8" t="n"/>
      <c r="E32" s="8" t="n"/>
    </row>
    <row r="33">
      <c r="A33" s="8" t="n">
        <v>32</v>
      </c>
      <c r="B33" s="8" t="n"/>
      <c r="C33" s="8" t="n"/>
      <c r="D33" s="8" t="n"/>
      <c r="E33" s="8" t="n"/>
    </row>
    <row r="34">
      <c r="A34" s="8" t="n">
        <v>33</v>
      </c>
      <c r="B34" s="8" t="n"/>
      <c r="C34" s="8" t="n"/>
      <c r="D34" s="8" t="n"/>
      <c r="E34" s="8" t="n"/>
    </row>
    <row r="35">
      <c r="A35" s="8" t="n">
        <v>34</v>
      </c>
      <c r="B35" s="8" t="n"/>
      <c r="C35" s="8" t="n"/>
      <c r="D35" s="8" t="n"/>
      <c r="E35" s="8" t="n"/>
    </row>
    <row r="36">
      <c r="A36" s="8" t="n">
        <v>35</v>
      </c>
      <c r="B36" s="8" t="n"/>
      <c r="C36" s="8" t="n"/>
      <c r="D36" s="8" t="n"/>
      <c r="E36" s="8" t="n"/>
    </row>
    <row r="37">
      <c r="A37" s="8" t="n">
        <v>36</v>
      </c>
      <c r="B37" s="8" t="n"/>
      <c r="C37" s="8" t="n"/>
      <c r="D37" s="8" t="n"/>
      <c r="E37" s="8" t="n"/>
    </row>
    <row r="38">
      <c r="A38" s="8" t="n">
        <v>37</v>
      </c>
      <c r="B38" s="8" t="n"/>
      <c r="C38" s="8" t="n"/>
      <c r="D38" s="8" t="n"/>
      <c r="E38" s="8" t="n"/>
    </row>
    <row r="39">
      <c r="A39" s="8" t="n">
        <v>38</v>
      </c>
      <c r="B39" s="8" t="n"/>
      <c r="C39" s="8" t="n"/>
      <c r="D39" s="8" t="n"/>
      <c r="E39" s="8" t="n"/>
    </row>
    <row r="40">
      <c r="A40" s="8" t="n">
        <v>39</v>
      </c>
      <c r="B40" s="8" t="n"/>
      <c r="C40" s="8" t="n"/>
      <c r="D40" s="8" t="n"/>
      <c r="E40" s="8" t="n"/>
    </row>
    <row r="41">
      <c r="A41" s="8" t="n">
        <v>40</v>
      </c>
      <c r="B41" s="8" t="n"/>
      <c r="C41" s="8" t="n"/>
      <c r="D41" s="8" t="n"/>
      <c r="E41" s="8" t="n"/>
    </row>
  </sheetData>
  <dataValidations count="1">
    <dataValidation sqref="C2:C41" showDropDown="0" showInputMessage="0" showErrorMessage="0" allowBlank="1" type="list">
      <formula1>"Business process,Information / data,Hardware,Software / application,Network,People,Site / premises,Provider / cloud"</formula1>
    </dataValidation>
  </dataValidations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22D3EE"/>
    <outlinePr summaryBelow="1" summaryRight="1"/>
    <pageSetUpPr fitToPage="1"/>
  </sheetPr>
  <dimension ref="A1:Z6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46" customWidth="1" min="3" max="3"/>
    <col width="22" customWidth="1" min="4" max="4"/>
    <col width="4" customWidth="1" min="5" max="5"/>
    <col width="4" customWidth="1" min="6" max="6"/>
    <col width="4" customWidth="1" min="7" max="7"/>
    <col width="30" customWidth="1" min="8" max="8"/>
    <col width="12" customWidth="1" min="9" max="9"/>
    <col width="10" customWidth="1" min="10" max="10"/>
    <col width="8" customWidth="1" min="11" max="11"/>
    <col width="11" customWidth="1" min="12" max="12"/>
    <col width="10" customWidth="1" min="13" max="13"/>
    <col width="15" customWidth="1" min="14" max="14"/>
    <col width="22" customWidth="1" min="15" max="15"/>
    <col width="22" customWidth="1" min="16" max="16"/>
    <col width="32" customWidth="1" min="17" max="17"/>
    <col width="18" customWidth="1" min="18" max="18"/>
    <col width="12" customWidth="1" min="19" max="19"/>
    <col width="12" customWidth="1" min="20" max="20"/>
    <col width="10" customWidth="1" min="21" max="21"/>
    <col width="9" customWidth="1" min="22" max="22"/>
    <col width="11" customWidth="1" min="23" max="23"/>
    <col width="14" customWidth="1" min="24" max="24"/>
    <col hidden="1" width="13" customWidth="1" min="25" max="25"/>
    <col hidden="1" width="13" customWidth="1" min="26" max="26"/>
  </cols>
  <sheetData>
    <row r="1" ht="32" customHeight="1">
      <c r="A1" s="11" t="inlineStr">
        <is>
          <t>No.</t>
        </is>
      </c>
      <c r="B1" s="11" t="inlineStr">
        <is>
          <t>Scenario</t>
        </is>
      </c>
      <c r="C1" s="11" t="inlineStr">
        <is>
          <t>Description</t>
        </is>
      </c>
      <c r="D1" s="11" t="inlineStr">
        <is>
          <t>Related asset</t>
        </is>
      </c>
      <c r="E1" s="11" t="inlineStr">
        <is>
          <t>C</t>
        </is>
      </c>
      <c r="F1" s="11" t="inlineStr">
        <is>
          <t>I</t>
        </is>
      </c>
      <c r="G1" s="11" t="inlineStr">
        <is>
          <t>A</t>
        </is>
      </c>
      <c r="H1" s="11" t="inlineStr">
        <is>
          <t>Existing controls</t>
        </is>
      </c>
      <c r="I1" s="11" t="inlineStr">
        <is>
          <t>Likelihood (1-4)</t>
        </is>
      </c>
      <c r="J1" s="11" t="inlineStr">
        <is>
          <t>Impact (1-4)</t>
        </is>
      </c>
      <c r="K1" s="11" t="inlineStr">
        <is>
          <t>Level</t>
        </is>
      </c>
      <c r="L1" s="11" t="inlineStr">
        <is>
          <t>Label</t>
        </is>
      </c>
      <c r="M1" s="11" t="inlineStr">
        <is>
          <t>To treat?</t>
        </is>
      </c>
      <c r="N1" s="11" t="inlineStr">
        <is>
          <t>Treatment option</t>
        </is>
      </c>
      <c r="O1" s="11" t="inlineStr">
        <is>
          <t>Suggested controls (Annex A)</t>
        </is>
      </c>
      <c r="P1" s="11" t="inlineStr">
        <is>
          <t>Selected controls (Annex A)</t>
        </is>
      </c>
      <c r="Q1" s="11" t="inlineStr">
        <is>
          <t>Planned action</t>
        </is>
      </c>
      <c r="R1" s="11" t="inlineStr">
        <is>
          <t>Risk owner</t>
        </is>
      </c>
      <c r="S1" s="11" t="inlineStr">
        <is>
          <t>Due date</t>
        </is>
      </c>
      <c r="T1" s="11" t="inlineStr">
        <is>
          <t>Residual likelihood</t>
        </is>
      </c>
      <c r="U1" s="11" t="inlineStr">
        <is>
          <t>Residual impact</t>
        </is>
      </c>
      <c r="V1" s="11" t="inlineStr">
        <is>
          <t>Residual level</t>
        </is>
      </c>
      <c r="W1" s="11" t="inlineStr">
        <is>
          <t>Residual label</t>
        </is>
      </c>
      <c r="X1" s="11" t="inlineStr">
        <is>
          <t>Status</t>
        </is>
      </c>
    </row>
    <row r="2">
      <c r="A2" s="12" t="n">
        <v>1</v>
      </c>
      <c r="B2" s="12" t="inlineStr">
        <is>
          <t>Ransomware</t>
        </is>
      </c>
      <c r="C2" s="12" t="inlineStr">
        <is>
          <t>An attacker encrypts servers and laptops, halts the business and demands a ransom.</t>
        </is>
      </c>
      <c r="D2" s="12" t="n"/>
      <c r="E2" s="12" t="inlineStr">
        <is>
          <t>x</t>
        </is>
      </c>
      <c r="F2" s="12" t="inlineStr">
        <is>
          <t>x</t>
        </is>
      </c>
      <c r="G2" s="12" t="inlineStr">
        <is>
          <t>x</t>
        </is>
      </c>
      <c r="H2" s="12" t="n"/>
      <c r="I2" s="12" t="n"/>
      <c r="J2" s="12" t="n"/>
      <c r="K2" s="17">
        <f>IF(OR(I2="",J2=""),"",I2*J2)</f>
        <v/>
      </c>
      <c r="L2" s="17">
        <f>IF(K2="","",IF(K2&lt;=3,"Low",IF(K2&lt;=6,"Moderate",IF(K2&lt;=9,"High","Critical"))))</f>
        <v/>
      </c>
      <c r="M2" s="17">
        <f>IF(K2="","",IF(K2&gt;'Context'!$B$9,"Yes","No"))</f>
        <v/>
      </c>
      <c r="N2" s="12" t="n"/>
      <c r="O2" s="12" t="inlineStr">
        <is>
          <t>8.7 Malware protection, 8.8 Vulnerability management, 8.13 Backups, 6.3 Awareness and training, 5.24 Incident preparation, 8.22 Network segregation</t>
        </is>
      </c>
      <c r="P2" s="12" t="n"/>
      <c r="Q2" s="12" t="n"/>
      <c r="R2" s="12" t="n"/>
      <c r="S2" s="12" t="n"/>
      <c r="T2" s="12" t="n"/>
      <c r="U2" s="12" t="n"/>
      <c r="V2" s="17">
        <f>IF(OR(T2="",U2=""),"",T2*U2)</f>
        <v/>
      </c>
      <c r="W2" s="17">
        <f>IF(V2="","",IF(V2&lt;=3,"Low",IF(V2&lt;=6,"Moderate",IF(V2&lt;=9,"High","Critical"))))</f>
        <v/>
      </c>
      <c r="X2" s="12" t="n"/>
      <c r="Y2">
        <f>IF(AND(T2&lt;&gt;"",U2&lt;&gt;""),T2,I2)</f>
        <v/>
      </c>
      <c r="Z2">
        <f>IF(AND(T2&lt;&gt;"",U2&lt;&gt;""),U2,J2)</f>
        <v/>
      </c>
    </row>
    <row r="3">
      <c r="A3" s="12" t="n">
        <v>2</v>
      </c>
      <c r="B3" s="12" t="inlineStr">
        <is>
          <t>Phishing and credential theft</t>
        </is>
      </c>
      <c r="C3" s="12" t="inlineStr">
        <is>
          <t>An employee enters their password on a fake site; the attacker gets into email and data.</t>
        </is>
      </c>
      <c r="D3" s="12" t="n"/>
      <c r="E3" s="12" t="inlineStr">
        <is>
          <t>x</t>
        </is>
      </c>
      <c r="F3" s="12" t="inlineStr">
        <is>
          <t>x</t>
        </is>
      </c>
      <c r="G3" s="12" t="n"/>
      <c r="H3" s="12" t="n"/>
      <c r="I3" s="12" t="n"/>
      <c r="J3" s="12" t="n"/>
      <c r="K3" s="17">
        <f>IF(OR(I3="",J3=""),"",I3*J3)</f>
        <v/>
      </c>
      <c r="L3" s="17">
        <f>IF(K3="","",IF(K3&lt;=3,"Low",IF(K3&lt;=6,"Moderate",IF(K3&lt;=9,"High","Critical"))))</f>
        <v/>
      </c>
      <c r="M3" s="17">
        <f>IF(K3="","",IF(K3&gt;'Context'!$B$9,"Yes","No"))</f>
        <v/>
      </c>
      <c r="N3" s="12" t="n"/>
      <c r="O3" s="12" t="inlineStr">
        <is>
          <t>6.3 Awareness and training, 8.5 Secure authentication, 5.17 Authentication secrets, 8.23 Web filtering, 6.8 Event reporting</t>
        </is>
      </c>
      <c r="P3" s="12" t="n"/>
      <c r="Q3" s="12" t="n"/>
      <c r="R3" s="12" t="n"/>
      <c r="S3" s="12" t="n"/>
      <c r="T3" s="12" t="n"/>
      <c r="U3" s="12" t="n"/>
      <c r="V3" s="17">
        <f>IF(OR(T3="",U3=""),"",T3*U3)</f>
        <v/>
      </c>
      <c r="W3" s="17">
        <f>IF(V3="","",IF(V3&lt;=3,"Low",IF(V3&lt;=6,"Moderate",IF(V3&lt;=9,"High","Critical"))))</f>
        <v/>
      </c>
      <c r="X3" s="12" t="n"/>
      <c r="Y3">
        <f>IF(AND(T3&lt;&gt;"",U3&lt;&gt;""),T3,I3)</f>
        <v/>
      </c>
      <c r="Z3">
        <f>IF(AND(T3&lt;&gt;"",U3&lt;&gt;""),U3,J3)</f>
        <v/>
      </c>
    </row>
    <row r="4">
      <c r="A4" s="12" t="n">
        <v>3</v>
      </c>
      <c r="B4" s="12" t="inlineStr">
        <is>
          <t>CEO / invoice fraud</t>
        </is>
      </c>
      <c r="C4" s="12" t="inlineStr">
        <is>
          <t>A fake executive or supplier obtains an urgent transfer or a change of bank details.</t>
        </is>
      </c>
      <c r="D4" s="12" t="n"/>
      <c r="E4" s="12" t="n"/>
      <c r="F4" s="12" t="inlineStr">
        <is>
          <t>x</t>
        </is>
      </c>
      <c r="G4" s="12" t="n"/>
      <c r="H4" s="12" t="n"/>
      <c r="I4" s="12" t="n"/>
      <c r="J4" s="12" t="n"/>
      <c r="K4" s="17">
        <f>IF(OR(I4="",J4=""),"",I4*J4)</f>
        <v/>
      </c>
      <c r="L4" s="17">
        <f>IF(K4="","",IF(K4&lt;=3,"Low",IF(K4&lt;=6,"Moderate",IF(K4&lt;=9,"High","Critical"))))</f>
        <v/>
      </c>
      <c r="M4" s="17">
        <f>IF(K4="","",IF(K4&gt;'Context'!$B$9,"Yes","No"))</f>
        <v/>
      </c>
      <c r="N4" s="12" t="n"/>
      <c r="O4" s="12" t="inlineStr">
        <is>
          <t>6.3 Awareness and training, 5.3 Segregation of duties, 5.14 Information transfer</t>
        </is>
      </c>
      <c r="P4" s="12" t="n"/>
      <c r="Q4" s="12" t="n"/>
      <c r="R4" s="12" t="n"/>
      <c r="S4" s="12" t="n"/>
      <c r="T4" s="12" t="n"/>
      <c r="U4" s="12" t="n"/>
      <c r="V4" s="17">
        <f>IF(OR(T4="",U4=""),"",T4*U4)</f>
        <v/>
      </c>
      <c r="W4" s="17">
        <f>IF(V4="","",IF(V4&lt;=3,"Low",IF(V4&lt;=6,"Moderate",IF(V4&lt;=9,"High","Critical"))))</f>
        <v/>
      </c>
      <c r="X4" s="12" t="n"/>
      <c r="Y4">
        <f>IF(AND(T4&lt;&gt;"",U4&lt;&gt;""),T4,I4)</f>
        <v/>
      </c>
      <c r="Z4">
        <f>IF(AND(T4&lt;&gt;"",U4&lt;&gt;""),U4,J4)</f>
        <v/>
      </c>
    </row>
    <row r="5">
      <c r="A5" s="12" t="n">
        <v>4</v>
      </c>
      <c r="B5" s="12" t="inlineStr">
        <is>
          <t>Unpatched flaw exploited</t>
        </is>
      </c>
      <c r="C5" s="12" t="inlineStr">
        <is>
          <t>A known vulnerability on an internet-facing server is exploited because it was never patched.</t>
        </is>
      </c>
      <c r="D5" s="12" t="n"/>
      <c r="E5" s="12" t="inlineStr">
        <is>
          <t>x</t>
        </is>
      </c>
      <c r="F5" s="12" t="inlineStr">
        <is>
          <t>x</t>
        </is>
      </c>
      <c r="G5" s="12" t="inlineStr">
        <is>
          <t>x</t>
        </is>
      </c>
      <c r="H5" s="12" t="n"/>
      <c r="I5" s="12" t="n"/>
      <c r="J5" s="12" t="n"/>
      <c r="K5" s="17">
        <f>IF(OR(I5="",J5=""),"",I5*J5)</f>
        <v/>
      </c>
      <c r="L5" s="17">
        <f>IF(K5="","",IF(K5&lt;=3,"Low",IF(K5&lt;=6,"Moderate",IF(K5&lt;=9,"High","Critical"))))</f>
        <v/>
      </c>
      <c r="M5" s="17">
        <f>IF(K5="","",IF(K5&gt;'Context'!$B$9,"Yes","No"))</f>
        <v/>
      </c>
      <c r="N5" s="12" t="n"/>
      <c r="O5" s="12" t="inlineStr">
        <is>
          <t>8.8 Vulnerability management, 8.9 Configuration management, 5.7 Threat intelligence, 8.20 Network security</t>
        </is>
      </c>
      <c r="P5" s="12" t="n"/>
      <c r="Q5" s="12" t="n"/>
      <c r="R5" s="12" t="n"/>
      <c r="S5" s="12" t="n"/>
      <c r="T5" s="12" t="n"/>
      <c r="U5" s="12" t="n"/>
      <c r="V5" s="17">
        <f>IF(OR(T5="",U5=""),"",T5*U5)</f>
        <v/>
      </c>
      <c r="W5" s="17">
        <f>IF(V5="","",IF(V5&lt;=3,"Low",IF(V5&lt;=6,"Moderate",IF(V5&lt;=9,"High","Critical"))))</f>
        <v/>
      </c>
      <c r="X5" s="12" t="n"/>
      <c r="Y5">
        <f>IF(AND(T5&lt;&gt;"",U5&lt;&gt;""),T5,I5)</f>
        <v/>
      </c>
      <c r="Z5">
        <f>IF(AND(T5&lt;&gt;"",U5&lt;&gt;""),U5,J5)</f>
        <v/>
      </c>
    </row>
    <row r="6">
      <c r="A6" s="12" t="n">
        <v>5</v>
      </c>
      <c r="B6" s="12" t="inlineStr">
        <is>
          <t>Admin account abuse</t>
        </is>
      </c>
      <c r="C6" s="12" t="inlineStr">
        <is>
          <t>A privileged account, stolen or misused, is used to alter or destroy systems.</t>
        </is>
      </c>
      <c r="D6" s="12" t="n"/>
      <c r="E6" s="12" t="inlineStr">
        <is>
          <t>x</t>
        </is>
      </c>
      <c r="F6" s="12" t="inlineStr">
        <is>
          <t>x</t>
        </is>
      </c>
      <c r="G6" s="12" t="inlineStr">
        <is>
          <t>x</t>
        </is>
      </c>
      <c r="H6" s="12" t="n"/>
      <c r="I6" s="12" t="n"/>
      <c r="J6" s="12" t="n"/>
      <c r="K6" s="17">
        <f>IF(OR(I6="",J6=""),"",I6*J6)</f>
        <v/>
      </c>
      <c r="L6" s="17">
        <f>IF(K6="","",IF(K6&lt;=3,"Low",IF(K6&lt;=6,"Moderate",IF(K6&lt;=9,"High","Critical"))))</f>
        <v/>
      </c>
      <c r="M6" s="17">
        <f>IF(K6="","",IF(K6&gt;'Context'!$B$9,"Yes","No"))</f>
        <v/>
      </c>
      <c r="N6" s="12" t="n"/>
      <c r="O6" s="12" t="inlineStr">
        <is>
          <t>8.2 Privileged access, 5.18 Access rights, 8.15 Logging, 8.16 Activity monitoring, 5.3 Segregation of duties</t>
        </is>
      </c>
      <c r="P6" s="12" t="n"/>
      <c r="Q6" s="12" t="n"/>
      <c r="R6" s="12" t="n"/>
      <c r="S6" s="12" t="n"/>
      <c r="T6" s="12" t="n"/>
      <c r="U6" s="12" t="n"/>
      <c r="V6" s="17">
        <f>IF(OR(T6="",U6=""),"",T6*U6)</f>
        <v/>
      </c>
      <c r="W6" s="17">
        <f>IF(V6="","",IF(V6&lt;=3,"Low",IF(V6&lt;=6,"Moderate",IF(V6&lt;=9,"High","Critical"))))</f>
        <v/>
      </c>
      <c r="X6" s="12" t="n"/>
      <c r="Y6">
        <f>IF(AND(T6&lt;&gt;"",U6&lt;&gt;""),T6,I6)</f>
        <v/>
      </c>
      <c r="Z6">
        <f>IF(AND(T6&lt;&gt;"",U6&lt;&gt;""),U6,J6)</f>
        <v/>
      </c>
    </row>
    <row r="7">
      <c r="A7" s="12" t="n">
        <v>6</v>
      </c>
      <c r="B7" s="12" t="inlineStr">
        <is>
          <t>Data leak by an employee</t>
        </is>
      </c>
      <c r="C7" s="12" t="inlineStr">
        <is>
          <t>An employee or leaver takes customer files or trade secrets.</t>
        </is>
      </c>
      <c r="D7" s="12" t="n"/>
      <c r="E7" s="12" t="inlineStr">
        <is>
          <t>x</t>
        </is>
      </c>
      <c r="F7" s="12" t="n"/>
      <c r="G7" s="12" t="n"/>
      <c r="H7" s="12" t="n"/>
      <c r="I7" s="12" t="n"/>
      <c r="J7" s="12" t="n"/>
      <c r="K7" s="17">
        <f>IF(OR(I7="",J7=""),"",I7*J7)</f>
        <v/>
      </c>
      <c r="L7" s="17">
        <f>IF(K7="","",IF(K7&lt;=3,"Low",IF(K7&lt;=6,"Moderate",IF(K7&lt;=9,"High","Critical"))))</f>
        <v/>
      </c>
      <c r="M7" s="17">
        <f>IF(K7="","",IF(K7&gt;'Context'!$B$9,"Yes","No"))</f>
        <v/>
      </c>
      <c r="N7" s="12" t="n"/>
      <c r="O7" s="12" t="inlineStr">
        <is>
          <t>5.15 Access control, 8.12 Data leakage prevention, 6.6 Confidentiality agreements, 5.12 Information classification, 6.4 Disciplinary process</t>
        </is>
      </c>
      <c r="P7" s="12" t="n"/>
      <c r="Q7" s="12" t="n"/>
      <c r="R7" s="12" t="n"/>
      <c r="S7" s="12" t="n"/>
      <c r="T7" s="12" t="n"/>
      <c r="U7" s="12" t="n"/>
      <c r="V7" s="17">
        <f>IF(OR(T7="",U7=""),"",T7*U7)</f>
        <v/>
      </c>
      <c r="W7" s="17">
        <f>IF(V7="","",IF(V7&lt;=3,"Low",IF(V7&lt;=6,"Moderate",IF(V7&lt;=9,"High","Critical"))))</f>
        <v/>
      </c>
      <c r="X7" s="12" t="n"/>
      <c r="Y7">
        <f>IF(AND(T7&lt;&gt;"",U7&lt;&gt;""),T7,I7)</f>
        <v/>
      </c>
      <c r="Z7">
        <f>IF(AND(T7&lt;&gt;"",U7&lt;&gt;""),U7,J7)</f>
        <v/>
      </c>
    </row>
    <row r="8">
      <c r="A8" s="12" t="n">
        <v>7</v>
      </c>
      <c r="B8" s="12" t="inlineStr">
        <is>
          <t>Lost or stolen laptop</t>
        </is>
      </c>
      <c r="C8" s="12" t="inlineStr">
        <is>
          <t>An unencrypted laptop or USB key holding sensitive data is lost.</t>
        </is>
      </c>
      <c r="D8" s="12" t="n"/>
      <c r="E8" s="12" t="inlineStr">
        <is>
          <t>x</t>
        </is>
      </c>
      <c r="F8" s="12" t="n"/>
      <c r="G8" s="12" t="n"/>
      <c r="H8" s="12" t="n"/>
      <c r="I8" s="12" t="n"/>
      <c r="J8" s="12" t="n"/>
      <c r="K8" s="17">
        <f>IF(OR(I8="",J8=""),"",I8*J8)</f>
        <v/>
      </c>
      <c r="L8" s="17">
        <f>IF(K8="","",IF(K8&lt;=3,"Low",IF(K8&lt;=6,"Moderate",IF(K8&lt;=9,"High","Critical"))))</f>
        <v/>
      </c>
      <c r="M8" s="17">
        <f>IF(K8="","",IF(K8&gt;'Context'!$B$9,"Yes","No"))</f>
        <v/>
      </c>
      <c r="N8" s="12" t="n"/>
      <c r="O8" s="12" t="inlineStr">
        <is>
          <t>8.1 User devices, 7.9 Off-site equipment, 8.24 Cryptography, 7.10 Storage media</t>
        </is>
      </c>
      <c r="P8" s="12" t="n"/>
      <c r="Q8" s="12" t="n"/>
      <c r="R8" s="12" t="n"/>
      <c r="S8" s="12" t="n"/>
      <c r="T8" s="12" t="n"/>
      <c r="U8" s="12" t="n"/>
      <c r="V8" s="17">
        <f>IF(OR(T8="",U8=""),"",T8*U8)</f>
        <v/>
      </c>
      <c r="W8" s="17">
        <f>IF(V8="","",IF(V8&lt;=3,"Low",IF(V8&lt;=6,"Moderate",IF(V8&lt;=9,"High","Critical"))))</f>
        <v/>
      </c>
      <c r="X8" s="12" t="n"/>
      <c r="Y8">
        <f>IF(AND(T8&lt;&gt;"",U8&lt;&gt;""),T8,I8)</f>
        <v/>
      </c>
      <c r="Z8">
        <f>IF(AND(T8&lt;&gt;"",U8&lt;&gt;""),U8,J8)</f>
        <v/>
      </c>
    </row>
    <row r="9">
      <c r="A9" s="12" t="n">
        <v>8</v>
      </c>
      <c r="B9" s="12" t="inlineStr">
        <is>
          <t>Supplier compromise</t>
        </is>
      </c>
      <c r="C9" s="12" t="inlineStr">
        <is>
          <t>A supplier with access to your systems is hacked and used as a way in.</t>
        </is>
      </c>
      <c r="D9" s="12" t="n"/>
      <c r="E9" s="12" t="inlineStr">
        <is>
          <t>x</t>
        </is>
      </c>
      <c r="F9" s="12" t="inlineStr">
        <is>
          <t>x</t>
        </is>
      </c>
      <c r="G9" s="12" t="inlineStr">
        <is>
          <t>x</t>
        </is>
      </c>
      <c r="H9" s="12" t="n"/>
      <c r="I9" s="12" t="n"/>
      <c r="J9" s="12" t="n"/>
      <c r="K9" s="17">
        <f>IF(OR(I9="",J9=""),"",I9*J9)</f>
        <v/>
      </c>
      <c r="L9" s="17">
        <f>IF(K9="","",IF(K9&lt;=3,"Low",IF(K9&lt;=6,"Moderate",IF(K9&lt;=9,"High","Critical"))))</f>
        <v/>
      </c>
      <c r="M9" s="17">
        <f>IF(K9="","",IF(K9&gt;'Context'!$B$9,"Yes","No"))</f>
        <v/>
      </c>
      <c r="N9" s="12" t="n"/>
      <c r="O9" s="12" t="inlineStr">
        <is>
          <t>5.19 Supplier security, 5.20 Security in contracts, 5.21 ICT supply chain, 5.22 Supplier monitoring</t>
        </is>
      </c>
      <c r="P9" s="12" t="n"/>
      <c r="Q9" s="12" t="n"/>
      <c r="R9" s="12" t="n"/>
      <c r="S9" s="12" t="n"/>
      <c r="T9" s="12" t="n"/>
      <c r="U9" s="12" t="n"/>
      <c r="V9" s="17">
        <f>IF(OR(T9="",U9=""),"",T9*U9)</f>
        <v/>
      </c>
      <c r="W9" s="17">
        <f>IF(V9="","",IF(V9&lt;=3,"Low",IF(V9&lt;=6,"Moderate",IF(V9&lt;=9,"High","Critical"))))</f>
        <v/>
      </c>
      <c r="X9" s="12" t="n"/>
      <c r="Y9">
        <f>IF(AND(T9&lt;&gt;"",U9&lt;&gt;""),T9,I9)</f>
        <v/>
      </c>
      <c r="Z9">
        <f>IF(AND(T9&lt;&gt;"",U9&lt;&gt;""),U9,J9)</f>
        <v/>
      </c>
    </row>
    <row r="10">
      <c r="A10" s="12" t="n">
        <v>9</v>
      </c>
      <c r="B10" s="12" t="inlineStr">
        <is>
          <t>Cloud misconfiguration</t>
        </is>
      </c>
      <c r="C10" s="12" t="inlineStr">
        <is>
          <t>A cloud storage space is left open to the public and data is exposed.</t>
        </is>
      </c>
      <c r="D10" s="12" t="n"/>
      <c r="E10" s="12" t="inlineStr">
        <is>
          <t>x</t>
        </is>
      </c>
      <c r="F10" s="12" t="n"/>
      <c r="G10" s="12" t="n"/>
      <c r="H10" s="12" t="n"/>
      <c r="I10" s="12" t="n"/>
      <c r="J10" s="12" t="n"/>
      <c r="K10" s="17">
        <f>IF(OR(I10="",J10=""),"",I10*J10)</f>
        <v/>
      </c>
      <c r="L10" s="17">
        <f>IF(K10="","",IF(K10&lt;=3,"Low",IF(K10&lt;=6,"Moderate",IF(K10&lt;=9,"High","Critical"))))</f>
        <v/>
      </c>
      <c r="M10" s="17">
        <f>IF(K10="","",IF(K10&gt;'Context'!$B$9,"Yes","No"))</f>
        <v/>
      </c>
      <c r="N10" s="12" t="n"/>
      <c r="O10" s="12" t="inlineStr">
        <is>
          <t>5.23 Cloud services, 8.9 Configuration management, 5.15 Access control, 8.16 Activity monitoring</t>
        </is>
      </c>
      <c r="P10" s="12" t="n"/>
      <c r="Q10" s="12" t="n"/>
      <c r="R10" s="12" t="n"/>
      <c r="S10" s="12" t="n"/>
      <c r="T10" s="12" t="n"/>
      <c r="U10" s="12" t="n"/>
      <c r="V10" s="17">
        <f>IF(OR(T10="",U10=""),"",T10*U10)</f>
        <v/>
      </c>
      <c r="W10" s="17">
        <f>IF(V10="","",IF(V10&lt;=3,"Low",IF(V10&lt;=6,"Moderate",IF(V10&lt;=9,"High","Critical"))))</f>
        <v/>
      </c>
      <c r="X10" s="12" t="n"/>
      <c r="Y10">
        <f>IF(AND(T10&lt;&gt;"",U10&lt;&gt;""),T10,I10)</f>
        <v/>
      </c>
      <c r="Z10">
        <f>IF(AND(T10&lt;&gt;"",U10&lt;&gt;""),U10,J10)</f>
        <v/>
      </c>
    </row>
    <row r="11">
      <c r="A11" s="12" t="n">
        <v>10</v>
      </c>
      <c r="B11" s="12" t="inlineStr">
        <is>
          <t>Cloud service outage</t>
        </is>
      </c>
      <c r="C11" s="12" t="inlineStr">
        <is>
          <t>The main cloud or SaaS provider goes down for several hours.</t>
        </is>
      </c>
      <c r="D11" s="12" t="n"/>
      <c r="E11" s="12" t="n"/>
      <c r="F11" s="12" t="n"/>
      <c r="G11" s="12" t="inlineStr">
        <is>
          <t>x</t>
        </is>
      </c>
      <c r="H11" s="12" t="n"/>
      <c r="I11" s="12" t="n"/>
      <c r="J11" s="12" t="n"/>
      <c r="K11" s="17">
        <f>IF(OR(I11="",J11=""),"",I11*J11)</f>
        <v/>
      </c>
      <c r="L11" s="17">
        <f>IF(K11="","",IF(K11&lt;=3,"Low",IF(K11&lt;=6,"Moderate",IF(K11&lt;=9,"High","Critical"))))</f>
        <v/>
      </c>
      <c r="M11" s="17">
        <f>IF(K11="","",IF(K11&gt;'Context'!$B$9,"Yes","No"))</f>
        <v/>
      </c>
      <c r="N11" s="12" t="n"/>
      <c r="O11" s="12" t="inlineStr">
        <is>
          <t>5.23 Cloud services, 5.30 IT continuity, 8.14 Redundancy, 5.22 Supplier monitoring</t>
        </is>
      </c>
      <c r="P11" s="12" t="n"/>
      <c r="Q11" s="12" t="n"/>
      <c r="R11" s="12" t="n"/>
      <c r="S11" s="12" t="n"/>
      <c r="T11" s="12" t="n"/>
      <c r="U11" s="12" t="n"/>
      <c r="V11" s="17">
        <f>IF(OR(T11="",U11=""),"",T11*U11)</f>
        <v/>
      </c>
      <c r="W11" s="17">
        <f>IF(V11="","",IF(V11&lt;=3,"Low",IF(V11&lt;=6,"Moderate",IF(V11&lt;=9,"High","Critical"))))</f>
        <v/>
      </c>
      <c r="X11" s="12" t="n"/>
      <c r="Y11">
        <f>IF(AND(T11&lt;&gt;"",U11&lt;&gt;""),T11,I11)</f>
        <v/>
      </c>
      <c r="Z11">
        <f>IF(AND(T11&lt;&gt;"",U11&lt;&gt;""),U11,J11)</f>
        <v/>
      </c>
    </row>
    <row r="12">
      <c r="A12" s="12" t="n">
        <v>11</v>
      </c>
      <c r="B12" s="12" t="inlineStr">
        <is>
          <t>Unusable backups</t>
        </is>
      </c>
      <c r="C12" s="12" t="inlineStr">
        <is>
          <t>When a restore is needed, backups turn out incomplete, corrupted or encrypted too.</t>
        </is>
      </c>
      <c r="D12" s="12" t="n"/>
      <c r="E12" s="12" t="n"/>
      <c r="F12" s="12" t="inlineStr">
        <is>
          <t>x</t>
        </is>
      </c>
      <c r="G12" s="12" t="inlineStr">
        <is>
          <t>x</t>
        </is>
      </c>
      <c r="H12" s="12" t="n"/>
      <c r="I12" s="12" t="n"/>
      <c r="J12" s="12" t="n"/>
      <c r="K12" s="17">
        <f>IF(OR(I12="",J12=""),"",I12*J12)</f>
        <v/>
      </c>
      <c r="L12" s="17">
        <f>IF(K12="","",IF(K12&lt;=3,"Low",IF(K12&lt;=6,"Moderate",IF(K12&lt;=9,"High","Critical"))))</f>
        <v/>
      </c>
      <c r="M12" s="17">
        <f>IF(K12="","",IF(K12&gt;'Context'!$B$9,"Yes","No"))</f>
        <v/>
      </c>
      <c r="N12" s="12" t="n"/>
      <c r="O12" s="12" t="inlineStr">
        <is>
          <t>8.13 Backups, 5.30 IT continuity, 5.33 Protection of records</t>
        </is>
      </c>
      <c r="P12" s="12" t="n"/>
      <c r="Q12" s="12" t="n"/>
      <c r="R12" s="12" t="n"/>
      <c r="S12" s="12" t="n"/>
      <c r="T12" s="12" t="n"/>
      <c r="U12" s="12" t="n"/>
      <c r="V12" s="17">
        <f>IF(OR(T12="",U12=""),"",T12*U12)</f>
        <v/>
      </c>
      <c r="W12" s="17">
        <f>IF(V12="","",IF(V12&lt;=3,"Low",IF(V12&lt;=6,"Moderate",IF(V12&lt;=9,"High","Critical"))))</f>
        <v/>
      </c>
      <c r="X12" s="12" t="n"/>
      <c r="Y12">
        <f>IF(AND(T12&lt;&gt;"",U12&lt;&gt;""),T12,I12)</f>
        <v/>
      </c>
      <c r="Z12">
        <f>IF(AND(T12&lt;&gt;"",U12&lt;&gt;""),U12,J12)</f>
        <v/>
      </c>
    </row>
    <row r="13">
      <c r="A13" s="12" t="n">
        <v>12</v>
      </c>
      <c r="B13" s="12" t="inlineStr">
        <is>
          <t>Accidental deletion or error</t>
        </is>
      </c>
      <c r="C13" s="12" t="inlineStr">
        <is>
          <t>Important data is deleted or changed by mistake.</t>
        </is>
      </c>
      <c r="D13" s="12" t="n"/>
      <c r="E13" s="12" t="n"/>
      <c r="F13" s="12" t="inlineStr">
        <is>
          <t>x</t>
        </is>
      </c>
      <c r="G13" s="12" t="inlineStr">
        <is>
          <t>x</t>
        </is>
      </c>
      <c r="H13" s="12" t="n"/>
      <c r="I13" s="12" t="n"/>
      <c r="J13" s="12" t="n"/>
      <c r="K13" s="17">
        <f>IF(OR(I13="",J13=""),"",I13*J13)</f>
        <v/>
      </c>
      <c r="L13" s="17">
        <f>IF(K13="","",IF(K13&lt;=3,"Low",IF(K13&lt;=6,"Moderate",IF(K13&lt;=9,"High","Critical"))))</f>
        <v/>
      </c>
      <c r="M13" s="17">
        <f>IF(K13="","",IF(K13&gt;'Context'!$B$9,"Yes","No"))</f>
        <v/>
      </c>
      <c r="N13" s="12" t="n"/>
      <c r="O13" s="12" t="inlineStr">
        <is>
          <t>8.13 Backups, 5.18 Access rights, 8.32 Change management</t>
        </is>
      </c>
      <c r="P13" s="12" t="n"/>
      <c r="Q13" s="12" t="n"/>
      <c r="R13" s="12" t="n"/>
      <c r="S13" s="12" t="n"/>
      <c r="T13" s="12" t="n"/>
      <c r="U13" s="12" t="n"/>
      <c r="V13" s="17">
        <f>IF(OR(T13="",U13=""),"",T13*U13)</f>
        <v/>
      </c>
      <c r="W13" s="17">
        <f>IF(V13="","",IF(V13&lt;=3,"Low",IF(V13&lt;=6,"Moderate",IF(V13&lt;=9,"High","Critical"))))</f>
        <v/>
      </c>
      <c r="X13" s="12" t="n"/>
      <c r="Y13">
        <f>IF(AND(T13&lt;&gt;"",U13&lt;&gt;""),T13,I13)</f>
        <v/>
      </c>
      <c r="Z13">
        <f>IF(AND(T13&lt;&gt;"",U13&lt;&gt;""),U13,J13)</f>
        <v/>
      </c>
    </row>
    <row r="14">
      <c r="A14" s="12" t="n">
        <v>13</v>
      </c>
      <c r="B14" s="12" t="inlineStr">
        <is>
          <t>Web application attack</t>
        </is>
      </c>
      <c r="C14" s="12" t="inlineStr">
        <is>
          <t>A flaw in the website or app (injection, weak session handling) allows data theft.</t>
        </is>
      </c>
      <c r="D14" s="12" t="n"/>
      <c r="E14" s="12" t="inlineStr">
        <is>
          <t>x</t>
        </is>
      </c>
      <c r="F14" s="12" t="inlineStr">
        <is>
          <t>x</t>
        </is>
      </c>
      <c r="G14" s="12" t="n"/>
      <c r="H14" s="12" t="n"/>
      <c r="I14" s="12" t="n"/>
      <c r="J14" s="12" t="n"/>
      <c r="K14" s="17">
        <f>IF(OR(I14="",J14=""),"",I14*J14)</f>
        <v/>
      </c>
      <c r="L14" s="17">
        <f>IF(K14="","",IF(K14&lt;=3,"Low",IF(K14&lt;=6,"Moderate",IF(K14&lt;=9,"High","Critical"))))</f>
        <v/>
      </c>
      <c r="M14" s="17">
        <f>IF(K14="","",IF(K14&gt;'Context'!$B$9,"Yes","No"))</f>
        <v/>
      </c>
      <c r="N14" s="12" t="n"/>
      <c r="O14" s="12" t="inlineStr">
        <is>
          <t>8.25 Secure development lifecycle, 8.28 Secure coding, 8.29 Security testing, 8.26 Application security requirements, 8.8 Vulnerability management</t>
        </is>
      </c>
      <c r="P14" s="12" t="n"/>
      <c r="Q14" s="12" t="n"/>
      <c r="R14" s="12" t="n"/>
      <c r="S14" s="12" t="n"/>
      <c r="T14" s="12" t="n"/>
      <c r="U14" s="12" t="n"/>
      <c r="V14" s="17">
        <f>IF(OR(T14="",U14=""),"",T14*U14)</f>
        <v/>
      </c>
      <c r="W14" s="17">
        <f>IF(V14="","",IF(V14&lt;=3,"Low",IF(V14&lt;=6,"Moderate",IF(V14&lt;=9,"High","Critical"))))</f>
        <v/>
      </c>
      <c r="X14" s="12" t="n"/>
      <c r="Y14">
        <f>IF(AND(T14&lt;&gt;"",U14&lt;&gt;""),T14,I14)</f>
        <v/>
      </c>
      <c r="Z14">
        <f>IF(AND(T14&lt;&gt;"",U14&lt;&gt;""),U14,J14)</f>
        <v/>
      </c>
    </row>
    <row r="15">
      <c r="A15" s="12" t="n">
        <v>14</v>
      </c>
      <c r="B15" s="12" t="inlineStr">
        <is>
          <t>Denial of service</t>
        </is>
      </c>
      <c r="C15" s="12" t="inlineStr">
        <is>
          <t>The website or online services are flooded by an attack and become unreachable.</t>
        </is>
      </c>
      <c r="D15" s="12" t="n"/>
      <c r="E15" s="12" t="n"/>
      <c r="F15" s="12" t="n"/>
      <c r="G15" s="12" t="inlineStr">
        <is>
          <t>x</t>
        </is>
      </c>
      <c r="H15" s="12" t="n"/>
      <c r="I15" s="12" t="n"/>
      <c r="J15" s="12" t="n"/>
      <c r="K15" s="17">
        <f>IF(OR(I15="",J15=""),"",I15*J15)</f>
        <v/>
      </c>
      <c r="L15" s="17">
        <f>IF(K15="","",IF(K15&lt;=3,"Low",IF(K15&lt;=6,"Moderate",IF(K15&lt;=9,"High","Critical"))))</f>
        <v/>
      </c>
      <c r="M15" s="17">
        <f>IF(K15="","",IF(K15&gt;'Context'!$B$9,"Yes","No"))</f>
        <v/>
      </c>
      <c r="N15" s="12" t="n"/>
      <c r="O15" s="12" t="inlineStr">
        <is>
          <t>8.20 Network security, 8.14 Redundancy, 8.21 Network services, 5.30 IT continuity</t>
        </is>
      </c>
      <c r="P15" s="12" t="n"/>
      <c r="Q15" s="12" t="n"/>
      <c r="R15" s="12" t="n"/>
      <c r="S15" s="12" t="n"/>
      <c r="T15" s="12" t="n"/>
      <c r="U15" s="12" t="n"/>
      <c r="V15" s="17">
        <f>IF(OR(T15="",U15=""),"",T15*U15)</f>
        <v/>
      </c>
      <c r="W15" s="17">
        <f>IF(V15="","",IF(V15&lt;=3,"Low",IF(V15&lt;=6,"Moderate",IF(V15&lt;=9,"High","Critical"))))</f>
        <v/>
      </c>
      <c r="X15" s="12" t="n"/>
      <c r="Y15">
        <f>IF(AND(T15&lt;&gt;"",U15&lt;&gt;""),T15,I15)</f>
        <v/>
      </c>
      <c r="Z15">
        <f>IF(AND(T15&lt;&gt;"",U15&lt;&gt;""),U15,J15)</f>
        <v/>
      </c>
    </row>
    <row r="16">
      <c r="A16" s="12" t="n">
        <v>15</v>
      </c>
      <c r="B16" s="12" t="inlineStr">
        <is>
          <t>Intrusion detected too late</t>
        </is>
      </c>
      <c r="C16" s="12" t="inlineStr">
        <is>
          <t>Without logs and monitoring, an attacker stays unseen for months.</t>
        </is>
      </c>
      <c r="D16" s="12" t="n"/>
      <c r="E16" s="12" t="inlineStr">
        <is>
          <t>x</t>
        </is>
      </c>
      <c r="F16" s="12" t="inlineStr">
        <is>
          <t>x</t>
        </is>
      </c>
      <c r="G16" s="12" t="inlineStr">
        <is>
          <t>x</t>
        </is>
      </c>
      <c r="H16" s="12" t="n"/>
      <c r="I16" s="12" t="n"/>
      <c r="J16" s="12" t="n"/>
      <c r="K16" s="17">
        <f>IF(OR(I16="",J16=""),"",I16*J16)</f>
        <v/>
      </c>
      <c r="L16" s="17">
        <f>IF(K16="","",IF(K16&lt;=3,"Low",IF(K16&lt;=6,"Moderate",IF(K16&lt;=9,"High","Critical"))))</f>
        <v/>
      </c>
      <c r="M16" s="17">
        <f>IF(K16="","",IF(K16&gt;'Context'!$B$9,"Yes","No"))</f>
        <v/>
      </c>
      <c r="N16" s="12" t="n"/>
      <c r="O16" s="12" t="inlineStr">
        <is>
          <t>8.15 Logging, 8.16 Activity monitoring, 8.17 Clock synchronisation, 5.25 Event assessment</t>
        </is>
      </c>
      <c r="P16" s="12" t="n"/>
      <c r="Q16" s="12" t="n"/>
      <c r="R16" s="12" t="n"/>
      <c r="S16" s="12" t="n"/>
      <c r="T16" s="12" t="n"/>
      <c r="U16" s="12" t="n"/>
      <c r="V16" s="17">
        <f>IF(OR(T16="",U16=""),"",T16*U16)</f>
        <v/>
      </c>
      <c r="W16" s="17">
        <f>IF(V16="","",IF(V16&lt;=3,"Low",IF(V16&lt;=6,"Moderate",IF(V16&lt;=9,"High","Critical"))))</f>
        <v/>
      </c>
      <c r="X16" s="12" t="n"/>
      <c r="Y16">
        <f>IF(AND(T16&lt;&gt;"",U16&lt;&gt;""),T16,I16)</f>
        <v/>
      </c>
      <c r="Z16">
        <f>IF(AND(T16&lt;&gt;"",U16&lt;&gt;""),U16,J16)</f>
        <v/>
      </c>
    </row>
    <row r="17">
      <c r="A17" s="12" t="n">
        <v>16</v>
      </c>
      <c r="B17" s="12" t="inlineStr">
        <is>
          <t>Fire or flood</t>
        </is>
      </c>
      <c r="C17" s="12" t="inlineStr">
        <is>
          <t>A disaster destroys the server room or the main premises.</t>
        </is>
      </c>
      <c r="D17" s="12" t="n"/>
      <c r="E17" s="12" t="n"/>
      <c r="F17" s="12" t="n"/>
      <c r="G17" s="12" t="inlineStr">
        <is>
          <t>x</t>
        </is>
      </c>
      <c r="H17" s="12" t="n"/>
      <c r="I17" s="12" t="n"/>
      <c r="J17" s="12" t="n"/>
      <c r="K17" s="17">
        <f>IF(OR(I17="",J17=""),"",I17*J17)</f>
        <v/>
      </c>
      <c r="L17" s="17">
        <f>IF(K17="","",IF(K17&lt;=3,"Low",IF(K17&lt;=6,"Moderate",IF(K17&lt;=9,"High","Critical"))))</f>
        <v/>
      </c>
      <c r="M17" s="17">
        <f>IF(K17="","",IF(K17&gt;'Context'!$B$9,"Yes","No"))</f>
        <v/>
      </c>
      <c r="N17" s="12" t="n"/>
      <c r="O17" s="12" t="inlineStr">
        <is>
          <t>7.5 Environmental threats, 7.11 Supporting utilities, 5.30 IT continuity, 8.13 Backups</t>
        </is>
      </c>
      <c r="P17" s="12" t="n"/>
      <c r="Q17" s="12" t="n"/>
      <c r="R17" s="12" t="n"/>
      <c r="S17" s="12" t="n"/>
      <c r="T17" s="12" t="n"/>
      <c r="U17" s="12" t="n"/>
      <c r="V17" s="17">
        <f>IF(OR(T17="",U17=""),"",T17*U17)</f>
        <v/>
      </c>
      <c r="W17" s="17">
        <f>IF(V17="","",IF(V17&lt;=3,"Low",IF(V17&lt;=6,"Moderate",IF(V17&lt;=9,"High","Critical"))))</f>
        <v/>
      </c>
      <c r="X17" s="12" t="n"/>
      <c r="Y17">
        <f>IF(AND(T17&lt;&gt;"",U17&lt;&gt;""),T17,I17)</f>
        <v/>
      </c>
      <c r="Z17">
        <f>IF(AND(T17&lt;&gt;"",U17&lt;&gt;""),U17,J17)</f>
        <v/>
      </c>
    </row>
    <row r="18">
      <c r="A18" s="12" t="n">
        <v>17</v>
      </c>
      <c r="B18" s="12" t="inlineStr">
        <is>
          <t>Physical intrusion</t>
        </is>
      </c>
      <c r="C18" s="12" t="inlineStr">
        <is>
          <t>An unauthorised person enters the premises and steals or tampers with equipment.</t>
        </is>
      </c>
      <c r="D18" s="12" t="n"/>
      <c r="E18" s="12" t="inlineStr">
        <is>
          <t>x</t>
        </is>
      </c>
      <c r="F18" s="12" t="n"/>
      <c r="G18" s="12" t="inlineStr">
        <is>
          <t>x</t>
        </is>
      </c>
      <c r="H18" s="12" t="n"/>
      <c r="I18" s="12" t="n"/>
      <c r="J18" s="12" t="n"/>
      <c r="K18" s="17">
        <f>IF(OR(I18="",J18=""),"",I18*J18)</f>
        <v/>
      </c>
      <c r="L18" s="17">
        <f>IF(K18="","",IF(K18&lt;=3,"Low",IF(K18&lt;=6,"Moderate",IF(K18&lt;=9,"High","Critical"))))</f>
        <v/>
      </c>
      <c r="M18" s="17">
        <f>IF(K18="","",IF(K18&gt;'Context'!$B$9,"Yes","No"))</f>
        <v/>
      </c>
      <c r="N18" s="12" t="n"/>
      <c r="O18" s="12" t="inlineStr">
        <is>
          <t>7.1 Physical perimeters, 7.2 Physical entry, 7.4 Physical monitoring, 7.3 Offices and rooms</t>
        </is>
      </c>
      <c r="P18" s="12" t="n"/>
      <c r="Q18" s="12" t="n"/>
      <c r="R18" s="12" t="n"/>
      <c r="S18" s="12" t="n"/>
      <c r="T18" s="12" t="n"/>
      <c r="U18" s="12" t="n"/>
      <c r="V18" s="17">
        <f>IF(OR(T18="",U18=""),"",T18*U18)</f>
        <v/>
      </c>
      <c r="W18" s="17">
        <f>IF(V18="","",IF(V18&lt;=3,"Low",IF(V18&lt;=6,"Moderate",IF(V18&lt;=9,"High","Critical"))))</f>
        <v/>
      </c>
      <c r="X18" s="12" t="n"/>
      <c r="Y18">
        <f>IF(AND(T18&lt;&gt;"",U18&lt;&gt;""),T18,I18)</f>
        <v/>
      </c>
      <c r="Z18">
        <f>IF(AND(T18&lt;&gt;"",U18&lt;&gt;""),U18,J18)</f>
        <v/>
      </c>
    </row>
    <row r="19">
      <c r="A19" s="12" t="n">
        <v>18</v>
      </c>
      <c r="B19" s="12" t="inlineStr">
        <is>
          <t>Loss of a key person</t>
        </is>
      </c>
      <c r="C19" s="12" t="inlineStr">
        <is>
          <t>The only person who knows a critical system leaves or becomes unavailable.</t>
        </is>
      </c>
      <c r="D19" s="12" t="n"/>
      <c r="E19" s="12" t="n"/>
      <c r="F19" s="12" t="n"/>
      <c r="G19" s="12" t="inlineStr">
        <is>
          <t>x</t>
        </is>
      </c>
      <c r="H19" s="12" t="n"/>
      <c r="I19" s="12" t="n"/>
      <c r="J19" s="12" t="n"/>
      <c r="K19" s="17">
        <f>IF(OR(I19="",J19=""),"",I19*J19)</f>
        <v/>
      </c>
      <c r="L19" s="17">
        <f>IF(K19="","",IF(K19&lt;=3,"Low",IF(K19&lt;=6,"Moderate",IF(K19&lt;=9,"High","Critical"))))</f>
        <v/>
      </c>
      <c r="M19" s="17">
        <f>IF(K19="","",IF(K19&gt;'Context'!$B$9,"Yes","No"))</f>
        <v/>
      </c>
      <c r="N19" s="12" t="n"/>
      <c r="O19" s="12" t="inlineStr">
        <is>
          <t>5.2 Roles and responsibilities, 5.37 Operating procedures, 5.29 Security during disruption</t>
        </is>
      </c>
      <c r="P19" s="12" t="n"/>
      <c r="Q19" s="12" t="n"/>
      <c r="R19" s="12" t="n"/>
      <c r="S19" s="12" t="n"/>
      <c r="T19" s="12" t="n"/>
      <c r="U19" s="12" t="n"/>
      <c r="V19" s="17">
        <f>IF(OR(T19="",U19=""),"",T19*U19)</f>
        <v/>
      </c>
      <c r="W19" s="17">
        <f>IF(V19="","",IF(V19&lt;=3,"Low",IF(V19&lt;=6,"Moderate",IF(V19&lt;=9,"High","Critical"))))</f>
        <v/>
      </c>
      <c r="X19" s="12" t="n"/>
      <c r="Y19">
        <f>IF(AND(T19&lt;&gt;"",U19&lt;&gt;""),T19,I19)</f>
        <v/>
      </c>
      <c r="Z19">
        <f>IF(AND(T19&lt;&gt;"",U19&lt;&gt;""),U19,J19)</f>
        <v/>
      </c>
    </row>
    <row r="20">
      <c r="A20" s="12" t="n">
        <v>19</v>
      </c>
      <c r="B20" s="12" t="inlineStr">
        <is>
          <t>Data protection non-compliance</t>
        </is>
      </c>
      <c r="C20" s="12" t="inlineStr">
        <is>
          <t>Personal data processing breaches data protection law; complaint or regulator inspection.</t>
        </is>
      </c>
      <c r="D20" s="12" t="n"/>
      <c r="E20" s="12" t="inlineStr">
        <is>
          <t>x</t>
        </is>
      </c>
      <c r="F20" s="12" t="n"/>
      <c r="G20" s="12" t="n"/>
      <c r="H20" s="12" t="n"/>
      <c r="I20" s="12" t="n"/>
      <c r="J20" s="12" t="n"/>
      <c r="K20" s="17">
        <f>IF(OR(I20="",J20=""),"",I20*J20)</f>
        <v/>
      </c>
      <c r="L20" s="17">
        <f>IF(K20="","",IF(K20&lt;=3,"Low",IF(K20&lt;=6,"Moderate",IF(K20&lt;=9,"High","Critical"))))</f>
        <v/>
      </c>
      <c r="M20" s="17">
        <f>IF(K20="","",IF(K20&gt;'Context'!$B$9,"Yes","No"))</f>
        <v/>
      </c>
      <c r="N20" s="12" t="n"/>
      <c r="O20" s="12" t="inlineStr">
        <is>
          <t>5.34 Personal data, 5.31 Legal and contractual requirements, 5.12 Information classification, 5.5 Contact with authorities</t>
        </is>
      </c>
      <c r="P20" s="12" t="n"/>
      <c r="Q20" s="12" t="n"/>
      <c r="R20" s="12" t="n"/>
      <c r="S20" s="12" t="n"/>
      <c r="T20" s="12" t="n"/>
      <c r="U20" s="12" t="n"/>
      <c r="V20" s="17">
        <f>IF(OR(T20="",U20=""),"",T20*U20)</f>
        <v/>
      </c>
      <c r="W20" s="17">
        <f>IF(V20="","",IF(V20&lt;=3,"Low",IF(V20&lt;=6,"Moderate",IF(V20&lt;=9,"High","Critical"))))</f>
        <v/>
      </c>
      <c r="X20" s="12" t="n"/>
      <c r="Y20">
        <f>IF(AND(T20&lt;&gt;"",U20&lt;&gt;""),T20,I20)</f>
        <v/>
      </c>
      <c r="Z20">
        <f>IF(AND(T20&lt;&gt;"",U20&lt;&gt;""),U20,J20)</f>
        <v/>
      </c>
    </row>
    <row r="21">
      <c r="A21" s="12" t="n">
        <v>20</v>
      </c>
      <c r="B21" s="12" t="inlineStr">
        <is>
          <t>Unapproved tools (shadow IT)</t>
        </is>
      </c>
      <c r="C21" s="12" t="inlineStr">
        <is>
          <t>Teams use unapproved online services to store or share data.</t>
        </is>
      </c>
      <c r="D21" s="12" t="n"/>
      <c r="E21" s="12" t="inlineStr">
        <is>
          <t>x</t>
        </is>
      </c>
      <c r="F21" s="12" t="n"/>
      <c r="G21" s="12" t="n"/>
      <c r="H21" s="12" t="n"/>
      <c r="I21" s="12" t="n"/>
      <c r="J21" s="12" t="n"/>
      <c r="K21" s="17">
        <f>IF(OR(I21="",J21=""),"",I21*J21)</f>
        <v/>
      </c>
      <c r="L21" s="17">
        <f>IF(K21="","",IF(K21&lt;=3,"Low",IF(K21&lt;=6,"Moderate",IF(K21&lt;=9,"High","Critical"))))</f>
        <v/>
      </c>
      <c r="M21" s="17">
        <f>IF(K21="","",IF(K21&gt;'Context'!$B$9,"Yes","No"))</f>
        <v/>
      </c>
      <c r="N21" s="12" t="n"/>
      <c r="O21" s="12" t="inlineStr">
        <is>
          <t>5.10 Acceptable use, 5.23 Cloud services, 8.19 Software installation, 6.3 Awareness and training</t>
        </is>
      </c>
      <c r="P21" s="12" t="n"/>
      <c r="Q21" s="12" t="n"/>
      <c r="R21" s="12" t="n"/>
      <c r="S21" s="12" t="n"/>
      <c r="T21" s="12" t="n"/>
      <c r="U21" s="12" t="n"/>
      <c r="V21" s="17">
        <f>IF(OR(T21="",U21=""),"",T21*U21)</f>
        <v/>
      </c>
      <c r="W21" s="17">
        <f>IF(V21="","",IF(V21&lt;=3,"Low",IF(V21&lt;=6,"Moderate",IF(V21&lt;=9,"High","Critical"))))</f>
        <v/>
      </c>
      <c r="X21" s="12" t="n"/>
      <c r="Y21">
        <f>IF(AND(T21&lt;&gt;"",U21&lt;&gt;""),T21,I21)</f>
        <v/>
      </c>
      <c r="Z21">
        <f>IF(AND(T21&lt;&gt;"",U21&lt;&gt;""),U21,J21)</f>
        <v/>
      </c>
    </row>
    <row r="22">
      <c r="A22" s="12" t="n">
        <v>21</v>
      </c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7">
        <f>IF(OR(I22="",J22=""),"",I22*J22)</f>
        <v/>
      </c>
      <c r="L22" s="17">
        <f>IF(K22="","",IF(K22&lt;=3,"Low",IF(K22&lt;=6,"Moderate",IF(K22&lt;=9,"High","Critical"))))</f>
        <v/>
      </c>
      <c r="M22" s="17">
        <f>IF(K22="","",IF(K22&gt;'Context'!$B$9,"Yes","No"))</f>
        <v/>
      </c>
      <c r="N22" s="12" t="n"/>
      <c r="O22" s="12" t="n"/>
      <c r="P22" s="12" t="n"/>
      <c r="Q22" s="12" t="n"/>
      <c r="R22" s="12" t="n"/>
      <c r="S22" s="12" t="n"/>
      <c r="T22" s="12" t="n"/>
      <c r="U22" s="12" t="n"/>
      <c r="V22" s="17">
        <f>IF(OR(T22="",U22=""),"",T22*U22)</f>
        <v/>
      </c>
      <c r="W22" s="17">
        <f>IF(V22="","",IF(V22&lt;=3,"Low",IF(V22&lt;=6,"Moderate",IF(V22&lt;=9,"High","Critical"))))</f>
        <v/>
      </c>
      <c r="X22" s="12" t="n"/>
      <c r="Y22">
        <f>IF(AND(T22&lt;&gt;"",U22&lt;&gt;""),T22,I22)</f>
        <v/>
      </c>
      <c r="Z22">
        <f>IF(AND(T22&lt;&gt;"",U22&lt;&gt;""),U22,J22)</f>
        <v/>
      </c>
    </row>
    <row r="23">
      <c r="A23" s="12" t="n">
        <v>22</v>
      </c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7">
        <f>IF(OR(I23="",J23=""),"",I23*J23)</f>
        <v/>
      </c>
      <c r="L23" s="17">
        <f>IF(K23="","",IF(K23&lt;=3,"Low",IF(K23&lt;=6,"Moderate",IF(K23&lt;=9,"High","Critical"))))</f>
        <v/>
      </c>
      <c r="M23" s="17">
        <f>IF(K23="","",IF(K23&gt;'Context'!$B$9,"Yes","No"))</f>
        <v/>
      </c>
      <c r="N23" s="12" t="n"/>
      <c r="O23" s="12" t="n"/>
      <c r="P23" s="12" t="n"/>
      <c r="Q23" s="12" t="n"/>
      <c r="R23" s="12" t="n"/>
      <c r="S23" s="12" t="n"/>
      <c r="T23" s="12" t="n"/>
      <c r="U23" s="12" t="n"/>
      <c r="V23" s="17">
        <f>IF(OR(T23="",U23=""),"",T23*U23)</f>
        <v/>
      </c>
      <c r="W23" s="17">
        <f>IF(V23="","",IF(V23&lt;=3,"Low",IF(V23&lt;=6,"Moderate",IF(V23&lt;=9,"High","Critical"))))</f>
        <v/>
      </c>
      <c r="X23" s="12" t="n"/>
      <c r="Y23">
        <f>IF(AND(T23&lt;&gt;"",U23&lt;&gt;""),T23,I23)</f>
        <v/>
      </c>
      <c r="Z23">
        <f>IF(AND(T23&lt;&gt;"",U23&lt;&gt;""),U23,J23)</f>
        <v/>
      </c>
    </row>
    <row r="24">
      <c r="A24" s="12" t="n">
        <v>23</v>
      </c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7">
        <f>IF(OR(I24="",J24=""),"",I24*J24)</f>
        <v/>
      </c>
      <c r="L24" s="17">
        <f>IF(K24="","",IF(K24&lt;=3,"Low",IF(K24&lt;=6,"Moderate",IF(K24&lt;=9,"High","Critical"))))</f>
        <v/>
      </c>
      <c r="M24" s="17">
        <f>IF(K24="","",IF(K24&gt;'Context'!$B$9,"Yes","No"))</f>
        <v/>
      </c>
      <c r="N24" s="12" t="n"/>
      <c r="O24" s="12" t="n"/>
      <c r="P24" s="12" t="n"/>
      <c r="Q24" s="12" t="n"/>
      <c r="R24" s="12" t="n"/>
      <c r="S24" s="12" t="n"/>
      <c r="T24" s="12" t="n"/>
      <c r="U24" s="12" t="n"/>
      <c r="V24" s="17">
        <f>IF(OR(T24="",U24=""),"",T24*U24)</f>
        <v/>
      </c>
      <c r="W24" s="17">
        <f>IF(V24="","",IF(V24&lt;=3,"Low",IF(V24&lt;=6,"Moderate",IF(V24&lt;=9,"High","Critical"))))</f>
        <v/>
      </c>
      <c r="X24" s="12" t="n"/>
      <c r="Y24">
        <f>IF(AND(T24&lt;&gt;"",U24&lt;&gt;""),T24,I24)</f>
        <v/>
      </c>
      <c r="Z24">
        <f>IF(AND(T24&lt;&gt;"",U24&lt;&gt;""),U24,J24)</f>
        <v/>
      </c>
    </row>
    <row r="25">
      <c r="A25" s="12" t="n">
        <v>24</v>
      </c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7">
        <f>IF(OR(I25="",J25=""),"",I25*J25)</f>
        <v/>
      </c>
      <c r="L25" s="17">
        <f>IF(K25="","",IF(K25&lt;=3,"Low",IF(K25&lt;=6,"Moderate",IF(K25&lt;=9,"High","Critical"))))</f>
        <v/>
      </c>
      <c r="M25" s="17">
        <f>IF(K25="","",IF(K25&gt;'Context'!$B$9,"Yes","No"))</f>
        <v/>
      </c>
      <c r="N25" s="12" t="n"/>
      <c r="O25" s="12" t="n"/>
      <c r="P25" s="12" t="n"/>
      <c r="Q25" s="12" t="n"/>
      <c r="R25" s="12" t="n"/>
      <c r="S25" s="12" t="n"/>
      <c r="T25" s="12" t="n"/>
      <c r="U25" s="12" t="n"/>
      <c r="V25" s="17">
        <f>IF(OR(T25="",U25=""),"",T25*U25)</f>
        <v/>
      </c>
      <c r="W25" s="17">
        <f>IF(V25="","",IF(V25&lt;=3,"Low",IF(V25&lt;=6,"Moderate",IF(V25&lt;=9,"High","Critical"))))</f>
        <v/>
      </c>
      <c r="X25" s="12" t="n"/>
      <c r="Y25">
        <f>IF(AND(T25&lt;&gt;"",U25&lt;&gt;""),T25,I25)</f>
        <v/>
      </c>
      <c r="Z25">
        <f>IF(AND(T25&lt;&gt;"",U25&lt;&gt;""),U25,J25)</f>
        <v/>
      </c>
    </row>
    <row r="26">
      <c r="A26" s="12" t="n">
        <v>25</v>
      </c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7">
        <f>IF(OR(I26="",J26=""),"",I26*J26)</f>
        <v/>
      </c>
      <c r="L26" s="17">
        <f>IF(K26="","",IF(K26&lt;=3,"Low",IF(K26&lt;=6,"Moderate",IF(K26&lt;=9,"High","Critical"))))</f>
        <v/>
      </c>
      <c r="M26" s="17">
        <f>IF(K26="","",IF(K26&gt;'Context'!$B$9,"Yes","No"))</f>
        <v/>
      </c>
      <c r="N26" s="12" t="n"/>
      <c r="O26" s="12" t="n"/>
      <c r="P26" s="12" t="n"/>
      <c r="Q26" s="12" t="n"/>
      <c r="R26" s="12" t="n"/>
      <c r="S26" s="12" t="n"/>
      <c r="T26" s="12" t="n"/>
      <c r="U26" s="12" t="n"/>
      <c r="V26" s="17">
        <f>IF(OR(T26="",U26=""),"",T26*U26)</f>
        <v/>
      </c>
      <c r="W26" s="17">
        <f>IF(V26="","",IF(V26&lt;=3,"Low",IF(V26&lt;=6,"Moderate",IF(V26&lt;=9,"High","Critical"))))</f>
        <v/>
      </c>
      <c r="X26" s="12" t="n"/>
      <c r="Y26">
        <f>IF(AND(T26&lt;&gt;"",U26&lt;&gt;""),T26,I26)</f>
        <v/>
      </c>
      <c r="Z26">
        <f>IF(AND(T26&lt;&gt;"",U26&lt;&gt;""),U26,J26)</f>
        <v/>
      </c>
    </row>
    <row r="27">
      <c r="A27" s="12" t="n">
        <v>26</v>
      </c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7">
        <f>IF(OR(I27="",J27=""),"",I27*J27)</f>
        <v/>
      </c>
      <c r="L27" s="17">
        <f>IF(K27="","",IF(K27&lt;=3,"Low",IF(K27&lt;=6,"Moderate",IF(K27&lt;=9,"High","Critical"))))</f>
        <v/>
      </c>
      <c r="M27" s="17">
        <f>IF(K27="","",IF(K27&gt;'Context'!$B$9,"Yes","No"))</f>
        <v/>
      </c>
      <c r="N27" s="12" t="n"/>
      <c r="O27" s="12" t="n"/>
      <c r="P27" s="12" t="n"/>
      <c r="Q27" s="12" t="n"/>
      <c r="R27" s="12" t="n"/>
      <c r="S27" s="12" t="n"/>
      <c r="T27" s="12" t="n"/>
      <c r="U27" s="12" t="n"/>
      <c r="V27" s="17">
        <f>IF(OR(T27="",U27=""),"",T27*U27)</f>
        <v/>
      </c>
      <c r="W27" s="17">
        <f>IF(V27="","",IF(V27&lt;=3,"Low",IF(V27&lt;=6,"Moderate",IF(V27&lt;=9,"High","Critical"))))</f>
        <v/>
      </c>
      <c r="X27" s="12" t="n"/>
      <c r="Y27">
        <f>IF(AND(T27&lt;&gt;"",U27&lt;&gt;""),T27,I27)</f>
        <v/>
      </c>
      <c r="Z27">
        <f>IF(AND(T27&lt;&gt;"",U27&lt;&gt;""),U27,J27)</f>
        <v/>
      </c>
    </row>
    <row r="28">
      <c r="A28" s="12" t="n">
        <v>27</v>
      </c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7">
        <f>IF(OR(I28="",J28=""),"",I28*J28)</f>
        <v/>
      </c>
      <c r="L28" s="17">
        <f>IF(K28="","",IF(K28&lt;=3,"Low",IF(K28&lt;=6,"Moderate",IF(K28&lt;=9,"High","Critical"))))</f>
        <v/>
      </c>
      <c r="M28" s="17">
        <f>IF(K28="","",IF(K28&gt;'Context'!$B$9,"Yes","No"))</f>
        <v/>
      </c>
      <c r="N28" s="12" t="n"/>
      <c r="O28" s="12" t="n"/>
      <c r="P28" s="12" t="n"/>
      <c r="Q28" s="12" t="n"/>
      <c r="R28" s="12" t="n"/>
      <c r="S28" s="12" t="n"/>
      <c r="T28" s="12" t="n"/>
      <c r="U28" s="12" t="n"/>
      <c r="V28" s="17">
        <f>IF(OR(T28="",U28=""),"",T28*U28)</f>
        <v/>
      </c>
      <c r="W28" s="17">
        <f>IF(V28="","",IF(V28&lt;=3,"Low",IF(V28&lt;=6,"Moderate",IF(V28&lt;=9,"High","Critical"))))</f>
        <v/>
      </c>
      <c r="X28" s="12" t="n"/>
      <c r="Y28">
        <f>IF(AND(T28&lt;&gt;"",U28&lt;&gt;""),T28,I28)</f>
        <v/>
      </c>
      <c r="Z28">
        <f>IF(AND(T28&lt;&gt;"",U28&lt;&gt;""),U28,J28)</f>
        <v/>
      </c>
    </row>
    <row r="29">
      <c r="A29" s="12" t="n">
        <v>28</v>
      </c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7">
        <f>IF(OR(I29="",J29=""),"",I29*J29)</f>
        <v/>
      </c>
      <c r="L29" s="17">
        <f>IF(K29="","",IF(K29&lt;=3,"Low",IF(K29&lt;=6,"Moderate",IF(K29&lt;=9,"High","Critical"))))</f>
        <v/>
      </c>
      <c r="M29" s="17">
        <f>IF(K29="","",IF(K29&gt;'Context'!$B$9,"Yes","No"))</f>
        <v/>
      </c>
      <c r="N29" s="12" t="n"/>
      <c r="O29" s="12" t="n"/>
      <c r="P29" s="12" t="n"/>
      <c r="Q29" s="12" t="n"/>
      <c r="R29" s="12" t="n"/>
      <c r="S29" s="12" t="n"/>
      <c r="T29" s="12" t="n"/>
      <c r="U29" s="12" t="n"/>
      <c r="V29" s="17">
        <f>IF(OR(T29="",U29=""),"",T29*U29)</f>
        <v/>
      </c>
      <c r="W29" s="17">
        <f>IF(V29="","",IF(V29&lt;=3,"Low",IF(V29&lt;=6,"Moderate",IF(V29&lt;=9,"High","Critical"))))</f>
        <v/>
      </c>
      <c r="X29" s="12" t="n"/>
      <c r="Y29">
        <f>IF(AND(T29&lt;&gt;"",U29&lt;&gt;""),T29,I29)</f>
        <v/>
      </c>
      <c r="Z29">
        <f>IF(AND(T29&lt;&gt;"",U29&lt;&gt;""),U29,J29)</f>
        <v/>
      </c>
    </row>
    <row r="30">
      <c r="A30" s="12" t="n">
        <v>29</v>
      </c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7">
        <f>IF(OR(I30="",J30=""),"",I30*J30)</f>
        <v/>
      </c>
      <c r="L30" s="17">
        <f>IF(K30="","",IF(K30&lt;=3,"Low",IF(K30&lt;=6,"Moderate",IF(K30&lt;=9,"High","Critical"))))</f>
        <v/>
      </c>
      <c r="M30" s="17">
        <f>IF(K30="","",IF(K30&gt;'Context'!$B$9,"Yes","No"))</f>
        <v/>
      </c>
      <c r="N30" s="12" t="n"/>
      <c r="O30" s="12" t="n"/>
      <c r="P30" s="12" t="n"/>
      <c r="Q30" s="12" t="n"/>
      <c r="R30" s="12" t="n"/>
      <c r="S30" s="12" t="n"/>
      <c r="T30" s="12" t="n"/>
      <c r="U30" s="12" t="n"/>
      <c r="V30" s="17">
        <f>IF(OR(T30="",U30=""),"",T30*U30)</f>
        <v/>
      </c>
      <c r="W30" s="17">
        <f>IF(V30="","",IF(V30&lt;=3,"Low",IF(V30&lt;=6,"Moderate",IF(V30&lt;=9,"High","Critical"))))</f>
        <v/>
      </c>
      <c r="X30" s="12" t="n"/>
      <c r="Y30">
        <f>IF(AND(T30&lt;&gt;"",U30&lt;&gt;""),T30,I30)</f>
        <v/>
      </c>
      <c r="Z30">
        <f>IF(AND(T30&lt;&gt;"",U30&lt;&gt;""),U30,J30)</f>
        <v/>
      </c>
    </row>
    <row r="31">
      <c r="A31" s="12" t="n">
        <v>30</v>
      </c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7">
        <f>IF(OR(I31="",J31=""),"",I31*J31)</f>
        <v/>
      </c>
      <c r="L31" s="17">
        <f>IF(K31="","",IF(K31&lt;=3,"Low",IF(K31&lt;=6,"Moderate",IF(K31&lt;=9,"High","Critical"))))</f>
        <v/>
      </c>
      <c r="M31" s="17">
        <f>IF(K31="","",IF(K31&gt;'Context'!$B$9,"Yes","No"))</f>
        <v/>
      </c>
      <c r="N31" s="12" t="n"/>
      <c r="O31" s="12" t="n"/>
      <c r="P31" s="12" t="n"/>
      <c r="Q31" s="12" t="n"/>
      <c r="R31" s="12" t="n"/>
      <c r="S31" s="12" t="n"/>
      <c r="T31" s="12" t="n"/>
      <c r="U31" s="12" t="n"/>
      <c r="V31" s="17">
        <f>IF(OR(T31="",U31=""),"",T31*U31)</f>
        <v/>
      </c>
      <c r="W31" s="17">
        <f>IF(V31="","",IF(V31&lt;=3,"Low",IF(V31&lt;=6,"Moderate",IF(V31&lt;=9,"High","Critical"))))</f>
        <v/>
      </c>
      <c r="X31" s="12" t="n"/>
      <c r="Y31">
        <f>IF(AND(T31&lt;&gt;"",U31&lt;&gt;""),T31,I31)</f>
        <v/>
      </c>
      <c r="Z31">
        <f>IF(AND(T31&lt;&gt;"",U31&lt;&gt;""),U31,J31)</f>
        <v/>
      </c>
    </row>
    <row r="32">
      <c r="A32" s="12" t="n">
        <v>31</v>
      </c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7">
        <f>IF(OR(I32="",J32=""),"",I32*J32)</f>
        <v/>
      </c>
      <c r="L32" s="17">
        <f>IF(K32="","",IF(K32&lt;=3,"Low",IF(K32&lt;=6,"Moderate",IF(K32&lt;=9,"High","Critical"))))</f>
        <v/>
      </c>
      <c r="M32" s="17">
        <f>IF(K32="","",IF(K32&gt;'Context'!$B$9,"Yes","No"))</f>
        <v/>
      </c>
      <c r="N32" s="12" t="n"/>
      <c r="O32" s="12" t="n"/>
      <c r="P32" s="12" t="n"/>
      <c r="Q32" s="12" t="n"/>
      <c r="R32" s="12" t="n"/>
      <c r="S32" s="12" t="n"/>
      <c r="T32" s="12" t="n"/>
      <c r="U32" s="12" t="n"/>
      <c r="V32" s="17">
        <f>IF(OR(T32="",U32=""),"",T32*U32)</f>
        <v/>
      </c>
      <c r="W32" s="17">
        <f>IF(V32="","",IF(V32&lt;=3,"Low",IF(V32&lt;=6,"Moderate",IF(V32&lt;=9,"High","Critical"))))</f>
        <v/>
      </c>
      <c r="X32" s="12" t="n"/>
      <c r="Y32">
        <f>IF(AND(T32&lt;&gt;"",U32&lt;&gt;""),T32,I32)</f>
        <v/>
      </c>
      <c r="Z32">
        <f>IF(AND(T32&lt;&gt;"",U32&lt;&gt;""),U32,J32)</f>
        <v/>
      </c>
    </row>
    <row r="33">
      <c r="A33" s="12" t="n">
        <v>32</v>
      </c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7">
        <f>IF(OR(I33="",J33=""),"",I33*J33)</f>
        <v/>
      </c>
      <c r="L33" s="17">
        <f>IF(K33="","",IF(K33&lt;=3,"Low",IF(K33&lt;=6,"Moderate",IF(K33&lt;=9,"High","Critical"))))</f>
        <v/>
      </c>
      <c r="M33" s="17">
        <f>IF(K33="","",IF(K33&gt;'Context'!$B$9,"Yes","No"))</f>
        <v/>
      </c>
      <c r="N33" s="12" t="n"/>
      <c r="O33" s="12" t="n"/>
      <c r="P33" s="12" t="n"/>
      <c r="Q33" s="12" t="n"/>
      <c r="R33" s="12" t="n"/>
      <c r="S33" s="12" t="n"/>
      <c r="T33" s="12" t="n"/>
      <c r="U33" s="12" t="n"/>
      <c r="V33" s="17">
        <f>IF(OR(T33="",U33=""),"",T33*U33)</f>
        <v/>
      </c>
      <c r="W33" s="17">
        <f>IF(V33="","",IF(V33&lt;=3,"Low",IF(V33&lt;=6,"Moderate",IF(V33&lt;=9,"High","Critical"))))</f>
        <v/>
      </c>
      <c r="X33" s="12" t="n"/>
      <c r="Y33">
        <f>IF(AND(T33&lt;&gt;"",U33&lt;&gt;""),T33,I33)</f>
        <v/>
      </c>
      <c r="Z33">
        <f>IF(AND(T33&lt;&gt;"",U33&lt;&gt;""),U33,J33)</f>
        <v/>
      </c>
    </row>
    <row r="34">
      <c r="A34" s="12" t="n">
        <v>33</v>
      </c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7">
        <f>IF(OR(I34="",J34=""),"",I34*J34)</f>
        <v/>
      </c>
      <c r="L34" s="17">
        <f>IF(K34="","",IF(K34&lt;=3,"Low",IF(K34&lt;=6,"Moderate",IF(K34&lt;=9,"High","Critical"))))</f>
        <v/>
      </c>
      <c r="M34" s="17">
        <f>IF(K34="","",IF(K34&gt;'Context'!$B$9,"Yes","No"))</f>
        <v/>
      </c>
      <c r="N34" s="12" t="n"/>
      <c r="O34" s="12" t="n"/>
      <c r="P34" s="12" t="n"/>
      <c r="Q34" s="12" t="n"/>
      <c r="R34" s="12" t="n"/>
      <c r="S34" s="12" t="n"/>
      <c r="T34" s="12" t="n"/>
      <c r="U34" s="12" t="n"/>
      <c r="V34" s="17">
        <f>IF(OR(T34="",U34=""),"",T34*U34)</f>
        <v/>
      </c>
      <c r="W34" s="17">
        <f>IF(V34="","",IF(V34&lt;=3,"Low",IF(V34&lt;=6,"Moderate",IF(V34&lt;=9,"High","Critical"))))</f>
        <v/>
      </c>
      <c r="X34" s="12" t="n"/>
      <c r="Y34">
        <f>IF(AND(T34&lt;&gt;"",U34&lt;&gt;""),T34,I34)</f>
        <v/>
      </c>
      <c r="Z34">
        <f>IF(AND(T34&lt;&gt;"",U34&lt;&gt;""),U34,J34)</f>
        <v/>
      </c>
    </row>
    <row r="35">
      <c r="A35" s="12" t="n">
        <v>34</v>
      </c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7">
        <f>IF(OR(I35="",J35=""),"",I35*J35)</f>
        <v/>
      </c>
      <c r="L35" s="17">
        <f>IF(K35="","",IF(K35&lt;=3,"Low",IF(K35&lt;=6,"Moderate",IF(K35&lt;=9,"High","Critical"))))</f>
        <v/>
      </c>
      <c r="M35" s="17">
        <f>IF(K35="","",IF(K35&gt;'Context'!$B$9,"Yes","No"))</f>
        <v/>
      </c>
      <c r="N35" s="12" t="n"/>
      <c r="O35" s="12" t="n"/>
      <c r="P35" s="12" t="n"/>
      <c r="Q35" s="12" t="n"/>
      <c r="R35" s="12" t="n"/>
      <c r="S35" s="12" t="n"/>
      <c r="T35" s="12" t="n"/>
      <c r="U35" s="12" t="n"/>
      <c r="V35" s="17">
        <f>IF(OR(T35="",U35=""),"",T35*U35)</f>
        <v/>
      </c>
      <c r="W35" s="17">
        <f>IF(V35="","",IF(V35&lt;=3,"Low",IF(V35&lt;=6,"Moderate",IF(V35&lt;=9,"High","Critical"))))</f>
        <v/>
      </c>
      <c r="X35" s="12" t="n"/>
      <c r="Y35">
        <f>IF(AND(T35&lt;&gt;"",U35&lt;&gt;""),T35,I35)</f>
        <v/>
      </c>
      <c r="Z35">
        <f>IF(AND(T35&lt;&gt;"",U35&lt;&gt;""),U35,J35)</f>
        <v/>
      </c>
    </row>
    <row r="36">
      <c r="A36" s="12" t="n">
        <v>35</v>
      </c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7">
        <f>IF(OR(I36="",J36=""),"",I36*J36)</f>
        <v/>
      </c>
      <c r="L36" s="17">
        <f>IF(K36="","",IF(K36&lt;=3,"Low",IF(K36&lt;=6,"Moderate",IF(K36&lt;=9,"High","Critical"))))</f>
        <v/>
      </c>
      <c r="M36" s="17">
        <f>IF(K36="","",IF(K36&gt;'Context'!$B$9,"Yes","No"))</f>
        <v/>
      </c>
      <c r="N36" s="12" t="n"/>
      <c r="O36" s="12" t="n"/>
      <c r="P36" s="12" t="n"/>
      <c r="Q36" s="12" t="n"/>
      <c r="R36" s="12" t="n"/>
      <c r="S36" s="12" t="n"/>
      <c r="T36" s="12" t="n"/>
      <c r="U36" s="12" t="n"/>
      <c r="V36" s="17">
        <f>IF(OR(T36="",U36=""),"",T36*U36)</f>
        <v/>
      </c>
      <c r="W36" s="17">
        <f>IF(V36="","",IF(V36&lt;=3,"Low",IF(V36&lt;=6,"Moderate",IF(V36&lt;=9,"High","Critical"))))</f>
        <v/>
      </c>
      <c r="X36" s="12" t="n"/>
      <c r="Y36">
        <f>IF(AND(T36&lt;&gt;"",U36&lt;&gt;""),T36,I36)</f>
        <v/>
      </c>
      <c r="Z36">
        <f>IF(AND(T36&lt;&gt;"",U36&lt;&gt;""),U36,J36)</f>
        <v/>
      </c>
    </row>
    <row r="37">
      <c r="A37" s="12" t="n">
        <v>36</v>
      </c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7">
        <f>IF(OR(I37="",J37=""),"",I37*J37)</f>
        <v/>
      </c>
      <c r="L37" s="17">
        <f>IF(K37="","",IF(K37&lt;=3,"Low",IF(K37&lt;=6,"Moderate",IF(K37&lt;=9,"High","Critical"))))</f>
        <v/>
      </c>
      <c r="M37" s="17">
        <f>IF(K37="","",IF(K37&gt;'Context'!$B$9,"Yes","No"))</f>
        <v/>
      </c>
      <c r="N37" s="12" t="n"/>
      <c r="O37" s="12" t="n"/>
      <c r="P37" s="12" t="n"/>
      <c r="Q37" s="12" t="n"/>
      <c r="R37" s="12" t="n"/>
      <c r="S37" s="12" t="n"/>
      <c r="T37" s="12" t="n"/>
      <c r="U37" s="12" t="n"/>
      <c r="V37" s="17">
        <f>IF(OR(T37="",U37=""),"",T37*U37)</f>
        <v/>
      </c>
      <c r="W37" s="17">
        <f>IF(V37="","",IF(V37&lt;=3,"Low",IF(V37&lt;=6,"Moderate",IF(V37&lt;=9,"High","Critical"))))</f>
        <v/>
      </c>
      <c r="X37" s="12" t="n"/>
      <c r="Y37">
        <f>IF(AND(T37&lt;&gt;"",U37&lt;&gt;""),T37,I37)</f>
        <v/>
      </c>
      <c r="Z37">
        <f>IF(AND(T37&lt;&gt;"",U37&lt;&gt;""),U37,J37)</f>
        <v/>
      </c>
    </row>
    <row r="38">
      <c r="A38" s="12" t="n">
        <v>37</v>
      </c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7">
        <f>IF(OR(I38="",J38=""),"",I38*J38)</f>
        <v/>
      </c>
      <c r="L38" s="17">
        <f>IF(K38="","",IF(K38&lt;=3,"Low",IF(K38&lt;=6,"Moderate",IF(K38&lt;=9,"High","Critical"))))</f>
        <v/>
      </c>
      <c r="M38" s="17">
        <f>IF(K38="","",IF(K38&gt;'Context'!$B$9,"Yes","No"))</f>
        <v/>
      </c>
      <c r="N38" s="12" t="n"/>
      <c r="O38" s="12" t="n"/>
      <c r="P38" s="12" t="n"/>
      <c r="Q38" s="12" t="n"/>
      <c r="R38" s="12" t="n"/>
      <c r="S38" s="12" t="n"/>
      <c r="T38" s="12" t="n"/>
      <c r="U38" s="12" t="n"/>
      <c r="V38" s="17">
        <f>IF(OR(T38="",U38=""),"",T38*U38)</f>
        <v/>
      </c>
      <c r="W38" s="17">
        <f>IF(V38="","",IF(V38&lt;=3,"Low",IF(V38&lt;=6,"Moderate",IF(V38&lt;=9,"High","Critical"))))</f>
        <v/>
      </c>
      <c r="X38" s="12" t="n"/>
      <c r="Y38">
        <f>IF(AND(T38&lt;&gt;"",U38&lt;&gt;""),T38,I38)</f>
        <v/>
      </c>
      <c r="Z38">
        <f>IF(AND(T38&lt;&gt;"",U38&lt;&gt;""),U38,J38)</f>
        <v/>
      </c>
    </row>
    <row r="39">
      <c r="A39" s="12" t="n">
        <v>38</v>
      </c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7">
        <f>IF(OR(I39="",J39=""),"",I39*J39)</f>
        <v/>
      </c>
      <c r="L39" s="17">
        <f>IF(K39="","",IF(K39&lt;=3,"Low",IF(K39&lt;=6,"Moderate",IF(K39&lt;=9,"High","Critical"))))</f>
        <v/>
      </c>
      <c r="M39" s="17">
        <f>IF(K39="","",IF(K39&gt;'Context'!$B$9,"Yes","No"))</f>
        <v/>
      </c>
      <c r="N39" s="12" t="n"/>
      <c r="O39" s="12" t="n"/>
      <c r="P39" s="12" t="n"/>
      <c r="Q39" s="12" t="n"/>
      <c r="R39" s="12" t="n"/>
      <c r="S39" s="12" t="n"/>
      <c r="T39" s="12" t="n"/>
      <c r="U39" s="12" t="n"/>
      <c r="V39" s="17">
        <f>IF(OR(T39="",U39=""),"",T39*U39)</f>
        <v/>
      </c>
      <c r="W39" s="17">
        <f>IF(V39="","",IF(V39&lt;=3,"Low",IF(V39&lt;=6,"Moderate",IF(V39&lt;=9,"High","Critical"))))</f>
        <v/>
      </c>
      <c r="X39" s="12" t="n"/>
      <c r="Y39">
        <f>IF(AND(T39&lt;&gt;"",U39&lt;&gt;""),T39,I39)</f>
        <v/>
      </c>
      <c r="Z39">
        <f>IF(AND(T39&lt;&gt;"",U39&lt;&gt;""),U39,J39)</f>
        <v/>
      </c>
    </row>
    <row r="40">
      <c r="A40" s="12" t="n">
        <v>39</v>
      </c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7">
        <f>IF(OR(I40="",J40=""),"",I40*J40)</f>
        <v/>
      </c>
      <c r="L40" s="17">
        <f>IF(K40="","",IF(K40&lt;=3,"Low",IF(K40&lt;=6,"Moderate",IF(K40&lt;=9,"High","Critical"))))</f>
        <v/>
      </c>
      <c r="M40" s="17">
        <f>IF(K40="","",IF(K40&gt;'Context'!$B$9,"Yes","No"))</f>
        <v/>
      </c>
      <c r="N40" s="12" t="n"/>
      <c r="O40" s="12" t="n"/>
      <c r="P40" s="12" t="n"/>
      <c r="Q40" s="12" t="n"/>
      <c r="R40" s="12" t="n"/>
      <c r="S40" s="12" t="n"/>
      <c r="T40" s="12" t="n"/>
      <c r="U40" s="12" t="n"/>
      <c r="V40" s="17">
        <f>IF(OR(T40="",U40=""),"",T40*U40)</f>
        <v/>
      </c>
      <c r="W40" s="17">
        <f>IF(V40="","",IF(V40&lt;=3,"Low",IF(V40&lt;=6,"Moderate",IF(V40&lt;=9,"High","Critical"))))</f>
        <v/>
      </c>
      <c r="X40" s="12" t="n"/>
      <c r="Y40">
        <f>IF(AND(T40&lt;&gt;"",U40&lt;&gt;""),T40,I40)</f>
        <v/>
      </c>
      <c r="Z40">
        <f>IF(AND(T40&lt;&gt;"",U40&lt;&gt;""),U40,J40)</f>
        <v/>
      </c>
    </row>
    <row r="41">
      <c r="A41" s="12" t="n">
        <v>40</v>
      </c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7">
        <f>IF(OR(I41="",J41=""),"",I41*J41)</f>
        <v/>
      </c>
      <c r="L41" s="17">
        <f>IF(K41="","",IF(K41&lt;=3,"Low",IF(K41&lt;=6,"Moderate",IF(K41&lt;=9,"High","Critical"))))</f>
        <v/>
      </c>
      <c r="M41" s="17">
        <f>IF(K41="","",IF(K41&gt;'Context'!$B$9,"Yes","No"))</f>
        <v/>
      </c>
      <c r="N41" s="12" t="n"/>
      <c r="O41" s="12" t="n"/>
      <c r="P41" s="12" t="n"/>
      <c r="Q41" s="12" t="n"/>
      <c r="R41" s="12" t="n"/>
      <c r="S41" s="12" t="n"/>
      <c r="T41" s="12" t="n"/>
      <c r="U41" s="12" t="n"/>
      <c r="V41" s="17">
        <f>IF(OR(T41="",U41=""),"",T41*U41)</f>
        <v/>
      </c>
      <c r="W41" s="17">
        <f>IF(V41="","",IF(V41&lt;=3,"Low",IF(V41&lt;=6,"Moderate",IF(V41&lt;=9,"High","Critical"))))</f>
        <v/>
      </c>
      <c r="X41" s="12" t="n"/>
      <c r="Y41">
        <f>IF(AND(T41&lt;&gt;"",U41&lt;&gt;""),T41,I41)</f>
        <v/>
      </c>
      <c r="Z41">
        <f>IF(AND(T41&lt;&gt;"",U41&lt;&gt;""),U41,J41)</f>
        <v/>
      </c>
    </row>
    <row r="42">
      <c r="A42" s="12" t="n">
        <v>41</v>
      </c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7">
        <f>IF(OR(I42="",J42=""),"",I42*J42)</f>
        <v/>
      </c>
      <c r="L42" s="17">
        <f>IF(K42="","",IF(K42&lt;=3,"Low",IF(K42&lt;=6,"Moderate",IF(K42&lt;=9,"High","Critical"))))</f>
        <v/>
      </c>
      <c r="M42" s="17">
        <f>IF(K42="","",IF(K42&gt;'Context'!$B$9,"Yes","No"))</f>
        <v/>
      </c>
      <c r="N42" s="12" t="n"/>
      <c r="O42" s="12" t="n"/>
      <c r="P42" s="12" t="n"/>
      <c r="Q42" s="12" t="n"/>
      <c r="R42" s="12" t="n"/>
      <c r="S42" s="12" t="n"/>
      <c r="T42" s="12" t="n"/>
      <c r="U42" s="12" t="n"/>
      <c r="V42" s="17">
        <f>IF(OR(T42="",U42=""),"",T42*U42)</f>
        <v/>
      </c>
      <c r="W42" s="17">
        <f>IF(V42="","",IF(V42&lt;=3,"Low",IF(V42&lt;=6,"Moderate",IF(V42&lt;=9,"High","Critical"))))</f>
        <v/>
      </c>
      <c r="X42" s="12" t="n"/>
      <c r="Y42">
        <f>IF(AND(T42&lt;&gt;"",U42&lt;&gt;""),T42,I42)</f>
        <v/>
      </c>
      <c r="Z42">
        <f>IF(AND(T42&lt;&gt;"",U42&lt;&gt;""),U42,J42)</f>
        <v/>
      </c>
    </row>
    <row r="43">
      <c r="A43" s="12" t="n">
        <v>42</v>
      </c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7">
        <f>IF(OR(I43="",J43=""),"",I43*J43)</f>
        <v/>
      </c>
      <c r="L43" s="17">
        <f>IF(K43="","",IF(K43&lt;=3,"Low",IF(K43&lt;=6,"Moderate",IF(K43&lt;=9,"High","Critical"))))</f>
        <v/>
      </c>
      <c r="M43" s="17">
        <f>IF(K43="","",IF(K43&gt;'Context'!$B$9,"Yes","No"))</f>
        <v/>
      </c>
      <c r="N43" s="12" t="n"/>
      <c r="O43" s="12" t="n"/>
      <c r="P43" s="12" t="n"/>
      <c r="Q43" s="12" t="n"/>
      <c r="R43" s="12" t="n"/>
      <c r="S43" s="12" t="n"/>
      <c r="T43" s="12" t="n"/>
      <c r="U43" s="12" t="n"/>
      <c r="V43" s="17">
        <f>IF(OR(T43="",U43=""),"",T43*U43)</f>
        <v/>
      </c>
      <c r="W43" s="17">
        <f>IF(V43="","",IF(V43&lt;=3,"Low",IF(V43&lt;=6,"Moderate",IF(V43&lt;=9,"High","Critical"))))</f>
        <v/>
      </c>
      <c r="X43" s="12" t="n"/>
      <c r="Y43">
        <f>IF(AND(T43&lt;&gt;"",U43&lt;&gt;""),T43,I43)</f>
        <v/>
      </c>
      <c r="Z43">
        <f>IF(AND(T43&lt;&gt;"",U43&lt;&gt;""),U43,J43)</f>
        <v/>
      </c>
    </row>
    <row r="44">
      <c r="A44" s="12" t="n">
        <v>43</v>
      </c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7">
        <f>IF(OR(I44="",J44=""),"",I44*J44)</f>
        <v/>
      </c>
      <c r="L44" s="17">
        <f>IF(K44="","",IF(K44&lt;=3,"Low",IF(K44&lt;=6,"Moderate",IF(K44&lt;=9,"High","Critical"))))</f>
        <v/>
      </c>
      <c r="M44" s="17">
        <f>IF(K44="","",IF(K44&gt;'Context'!$B$9,"Yes","No"))</f>
        <v/>
      </c>
      <c r="N44" s="12" t="n"/>
      <c r="O44" s="12" t="n"/>
      <c r="P44" s="12" t="n"/>
      <c r="Q44" s="12" t="n"/>
      <c r="R44" s="12" t="n"/>
      <c r="S44" s="12" t="n"/>
      <c r="T44" s="12" t="n"/>
      <c r="U44" s="12" t="n"/>
      <c r="V44" s="17">
        <f>IF(OR(T44="",U44=""),"",T44*U44)</f>
        <v/>
      </c>
      <c r="W44" s="17">
        <f>IF(V44="","",IF(V44&lt;=3,"Low",IF(V44&lt;=6,"Moderate",IF(V44&lt;=9,"High","Critical"))))</f>
        <v/>
      </c>
      <c r="X44" s="12" t="n"/>
      <c r="Y44">
        <f>IF(AND(T44&lt;&gt;"",U44&lt;&gt;""),T44,I44)</f>
        <v/>
      </c>
      <c r="Z44">
        <f>IF(AND(T44&lt;&gt;"",U44&lt;&gt;""),U44,J44)</f>
        <v/>
      </c>
    </row>
    <row r="45">
      <c r="A45" s="12" t="n">
        <v>44</v>
      </c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7">
        <f>IF(OR(I45="",J45=""),"",I45*J45)</f>
        <v/>
      </c>
      <c r="L45" s="17">
        <f>IF(K45="","",IF(K45&lt;=3,"Low",IF(K45&lt;=6,"Moderate",IF(K45&lt;=9,"High","Critical"))))</f>
        <v/>
      </c>
      <c r="M45" s="17">
        <f>IF(K45="","",IF(K45&gt;'Context'!$B$9,"Yes","No"))</f>
        <v/>
      </c>
      <c r="N45" s="12" t="n"/>
      <c r="O45" s="12" t="n"/>
      <c r="P45" s="12" t="n"/>
      <c r="Q45" s="12" t="n"/>
      <c r="R45" s="12" t="n"/>
      <c r="S45" s="12" t="n"/>
      <c r="T45" s="12" t="n"/>
      <c r="U45" s="12" t="n"/>
      <c r="V45" s="17">
        <f>IF(OR(T45="",U45=""),"",T45*U45)</f>
        <v/>
      </c>
      <c r="W45" s="17">
        <f>IF(V45="","",IF(V45&lt;=3,"Low",IF(V45&lt;=6,"Moderate",IF(V45&lt;=9,"High","Critical"))))</f>
        <v/>
      </c>
      <c r="X45" s="12" t="n"/>
      <c r="Y45">
        <f>IF(AND(T45&lt;&gt;"",U45&lt;&gt;""),T45,I45)</f>
        <v/>
      </c>
      <c r="Z45">
        <f>IF(AND(T45&lt;&gt;"",U45&lt;&gt;""),U45,J45)</f>
        <v/>
      </c>
    </row>
    <row r="46">
      <c r="A46" s="12" t="n">
        <v>45</v>
      </c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7">
        <f>IF(OR(I46="",J46=""),"",I46*J46)</f>
        <v/>
      </c>
      <c r="L46" s="17">
        <f>IF(K46="","",IF(K46&lt;=3,"Low",IF(K46&lt;=6,"Moderate",IF(K46&lt;=9,"High","Critical"))))</f>
        <v/>
      </c>
      <c r="M46" s="17">
        <f>IF(K46="","",IF(K46&gt;'Context'!$B$9,"Yes","No"))</f>
        <v/>
      </c>
      <c r="N46" s="12" t="n"/>
      <c r="O46" s="12" t="n"/>
      <c r="P46" s="12" t="n"/>
      <c r="Q46" s="12" t="n"/>
      <c r="R46" s="12" t="n"/>
      <c r="S46" s="12" t="n"/>
      <c r="T46" s="12" t="n"/>
      <c r="U46" s="12" t="n"/>
      <c r="V46" s="17">
        <f>IF(OR(T46="",U46=""),"",T46*U46)</f>
        <v/>
      </c>
      <c r="W46" s="17">
        <f>IF(V46="","",IF(V46&lt;=3,"Low",IF(V46&lt;=6,"Moderate",IF(V46&lt;=9,"High","Critical"))))</f>
        <v/>
      </c>
      <c r="X46" s="12" t="n"/>
      <c r="Y46">
        <f>IF(AND(T46&lt;&gt;"",U46&lt;&gt;""),T46,I46)</f>
        <v/>
      </c>
      <c r="Z46">
        <f>IF(AND(T46&lt;&gt;"",U46&lt;&gt;""),U46,J46)</f>
        <v/>
      </c>
    </row>
    <row r="47">
      <c r="A47" s="12" t="n">
        <v>46</v>
      </c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7">
        <f>IF(OR(I47="",J47=""),"",I47*J47)</f>
        <v/>
      </c>
      <c r="L47" s="17">
        <f>IF(K47="","",IF(K47&lt;=3,"Low",IF(K47&lt;=6,"Moderate",IF(K47&lt;=9,"High","Critical"))))</f>
        <v/>
      </c>
      <c r="M47" s="17">
        <f>IF(K47="","",IF(K47&gt;'Context'!$B$9,"Yes","No"))</f>
        <v/>
      </c>
      <c r="N47" s="12" t="n"/>
      <c r="O47" s="12" t="n"/>
      <c r="P47" s="12" t="n"/>
      <c r="Q47" s="12" t="n"/>
      <c r="R47" s="12" t="n"/>
      <c r="S47" s="12" t="n"/>
      <c r="T47" s="12" t="n"/>
      <c r="U47" s="12" t="n"/>
      <c r="V47" s="17">
        <f>IF(OR(T47="",U47=""),"",T47*U47)</f>
        <v/>
      </c>
      <c r="W47" s="17">
        <f>IF(V47="","",IF(V47&lt;=3,"Low",IF(V47&lt;=6,"Moderate",IF(V47&lt;=9,"High","Critical"))))</f>
        <v/>
      </c>
      <c r="X47" s="12" t="n"/>
      <c r="Y47">
        <f>IF(AND(T47&lt;&gt;"",U47&lt;&gt;""),T47,I47)</f>
        <v/>
      </c>
      <c r="Z47">
        <f>IF(AND(T47&lt;&gt;"",U47&lt;&gt;""),U47,J47)</f>
        <v/>
      </c>
    </row>
    <row r="48">
      <c r="A48" s="12" t="n">
        <v>47</v>
      </c>
      <c r="B48" s="12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7">
        <f>IF(OR(I48="",J48=""),"",I48*J48)</f>
        <v/>
      </c>
      <c r="L48" s="17">
        <f>IF(K48="","",IF(K48&lt;=3,"Low",IF(K48&lt;=6,"Moderate",IF(K48&lt;=9,"High","Critical"))))</f>
        <v/>
      </c>
      <c r="M48" s="17">
        <f>IF(K48="","",IF(K48&gt;'Context'!$B$9,"Yes","No"))</f>
        <v/>
      </c>
      <c r="N48" s="12" t="n"/>
      <c r="O48" s="12" t="n"/>
      <c r="P48" s="12" t="n"/>
      <c r="Q48" s="12" t="n"/>
      <c r="R48" s="12" t="n"/>
      <c r="S48" s="12" t="n"/>
      <c r="T48" s="12" t="n"/>
      <c r="U48" s="12" t="n"/>
      <c r="V48" s="17">
        <f>IF(OR(T48="",U48=""),"",T48*U48)</f>
        <v/>
      </c>
      <c r="W48" s="17">
        <f>IF(V48="","",IF(V48&lt;=3,"Low",IF(V48&lt;=6,"Moderate",IF(V48&lt;=9,"High","Critical"))))</f>
        <v/>
      </c>
      <c r="X48" s="12" t="n"/>
      <c r="Y48">
        <f>IF(AND(T48&lt;&gt;"",U48&lt;&gt;""),T48,I48)</f>
        <v/>
      </c>
      <c r="Z48">
        <f>IF(AND(T48&lt;&gt;"",U48&lt;&gt;""),U48,J48)</f>
        <v/>
      </c>
    </row>
    <row r="49">
      <c r="A49" s="12" t="n">
        <v>48</v>
      </c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7">
        <f>IF(OR(I49="",J49=""),"",I49*J49)</f>
        <v/>
      </c>
      <c r="L49" s="17">
        <f>IF(K49="","",IF(K49&lt;=3,"Low",IF(K49&lt;=6,"Moderate",IF(K49&lt;=9,"High","Critical"))))</f>
        <v/>
      </c>
      <c r="M49" s="17">
        <f>IF(K49="","",IF(K49&gt;'Context'!$B$9,"Yes","No"))</f>
        <v/>
      </c>
      <c r="N49" s="12" t="n"/>
      <c r="O49" s="12" t="n"/>
      <c r="P49" s="12" t="n"/>
      <c r="Q49" s="12" t="n"/>
      <c r="R49" s="12" t="n"/>
      <c r="S49" s="12" t="n"/>
      <c r="T49" s="12" t="n"/>
      <c r="U49" s="12" t="n"/>
      <c r="V49" s="17">
        <f>IF(OR(T49="",U49=""),"",T49*U49)</f>
        <v/>
      </c>
      <c r="W49" s="17">
        <f>IF(V49="","",IF(V49&lt;=3,"Low",IF(V49&lt;=6,"Moderate",IF(V49&lt;=9,"High","Critical"))))</f>
        <v/>
      </c>
      <c r="X49" s="12" t="n"/>
      <c r="Y49">
        <f>IF(AND(T49&lt;&gt;"",U49&lt;&gt;""),T49,I49)</f>
        <v/>
      </c>
      <c r="Z49">
        <f>IF(AND(T49&lt;&gt;"",U49&lt;&gt;""),U49,J49)</f>
        <v/>
      </c>
    </row>
    <row r="50">
      <c r="A50" s="12" t="n">
        <v>49</v>
      </c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7">
        <f>IF(OR(I50="",J50=""),"",I50*J50)</f>
        <v/>
      </c>
      <c r="L50" s="17">
        <f>IF(K50="","",IF(K50&lt;=3,"Low",IF(K50&lt;=6,"Moderate",IF(K50&lt;=9,"High","Critical"))))</f>
        <v/>
      </c>
      <c r="M50" s="17">
        <f>IF(K50="","",IF(K50&gt;'Context'!$B$9,"Yes","No"))</f>
        <v/>
      </c>
      <c r="N50" s="12" t="n"/>
      <c r="O50" s="12" t="n"/>
      <c r="P50" s="12" t="n"/>
      <c r="Q50" s="12" t="n"/>
      <c r="R50" s="12" t="n"/>
      <c r="S50" s="12" t="n"/>
      <c r="T50" s="12" t="n"/>
      <c r="U50" s="12" t="n"/>
      <c r="V50" s="17">
        <f>IF(OR(T50="",U50=""),"",T50*U50)</f>
        <v/>
      </c>
      <c r="W50" s="17">
        <f>IF(V50="","",IF(V50&lt;=3,"Low",IF(V50&lt;=6,"Moderate",IF(V50&lt;=9,"High","Critical"))))</f>
        <v/>
      </c>
      <c r="X50" s="12" t="n"/>
      <c r="Y50">
        <f>IF(AND(T50&lt;&gt;"",U50&lt;&gt;""),T50,I50)</f>
        <v/>
      </c>
      <c r="Z50">
        <f>IF(AND(T50&lt;&gt;"",U50&lt;&gt;""),U50,J50)</f>
        <v/>
      </c>
    </row>
    <row r="51">
      <c r="A51" s="12" t="n">
        <v>50</v>
      </c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7">
        <f>IF(OR(I51="",J51=""),"",I51*J51)</f>
        <v/>
      </c>
      <c r="L51" s="17">
        <f>IF(K51="","",IF(K51&lt;=3,"Low",IF(K51&lt;=6,"Moderate",IF(K51&lt;=9,"High","Critical"))))</f>
        <v/>
      </c>
      <c r="M51" s="17">
        <f>IF(K51="","",IF(K51&gt;'Context'!$B$9,"Yes","No"))</f>
        <v/>
      </c>
      <c r="N51" s="12" t="n"/>
      <c r="O51" s="12" t="n"/>
      <c r="P51" s="12" t="n"/>
      <c r="Q51" s="12" t="n"/>
      <c r="R51" s="12" t="n"/>
      <c r="S51" s="12" t="n"/>
      <c r="T51" s="12" t="n"/>
      <c r="U51" s="12" t="n"/>
      <c r="V51" s="17">
        <f>IF(OR(T51="",U51=""),"",T51*U51)</f>
        <v/>
      </c>
      <c r="W51" s="17">
        <f>IF(V51="","",IF(V51&lt;=3,"Low",IF(V51&lt;=6,"Moderate",IF(V51&lt;=9,"High","Critical"))))</f>
        <v/>
      </c>
      <c r="X51" s="12" t="n"/>
      <c r="Y51">
        <f>IF(AND(T51&lt;&gt;"",U51&lt;&gt;""),T51,I51)</f>
        <v/>
      </c>
      <c r="Z51">
        <f>IF(AND(T51&lt;&gt;"",U51&lt;&gt;""),U51,J51)</f>
        <v/>
      </c>
    </row>
    <row r="52">
      <c r="A52" s="12" t="n">
        <v>51</v>
      </c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7">
        <f>IF(OR(I52="",J52=""),"",I52*J52)</f>
        <v/>
      </c>
      <c r="L52" s="17">
        <f>IF(K52="","",IF(K52&lt;=3,"Low",IF(K52&lt;=6,"Moderate",IF(K52&lt;=9,"High","Critical"))))</f>
        <v/>
      </c>
      <c r="M52" s="17">
        <f>IF(K52="","",IF(K52&gt;'Context'!$B$9,"Yes","No"))</f>
        <v/>
      </c>
      <c r="N52" s="12" t="n"/>
      <c r="O52" s="12" t="n"/>
      <c r="P52" s="12" t="n"/>
      <c r="Q52" s="12" t="n"/>
      <c r="R52" s="12" t="n"/>
      <c r="S52" s="12" t="n"/>
      <c r="T52" s="12" t="n"/>
      <c r="U52" s="12" t="n"/>
      <c r="V52" s="17">
        <f>IF(OR(T52="",U52=""),"",T52*U52)</f>
        <v/>
      </c>
      <c r="W52" s="17">
        <f>IF(V52="","",IF(V52&lt;=3,"Low",IF(V52&lt;=6,"Moderate",IF(V52&lt;=9,"High","Critical"))))</f>
        <v/>
      </c>
      <c r="X52" s="12" t="n"/>
      <c r="Y52">
        <f>IF(AND(T52&lt;&gt;"",U52&lt;&gt;""),T52,I52)</f>
        <v/>
      </c>
      <c r="Z52">
        <f>IF(AND(T52&lt;&gt;"",U52&lt;&gt;""),U52,J52)</f>
        <v/>
      </c>
    </row>
    <row r="53">
      <c r="A53" s="12" t="n">
        <v>52</v>
      </c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7">
        <f>IF(OR(I53="",J53=""),"",I53*J53)</f>
        <v/>
      </c>
      <c r="L53" s="17">
        <f>IF(K53="","",IF(K53&lt;=3,"Low",IF(K53&lt;=6,"Moderate",IF(K53&lt;=9,"High","Critical"))))</f>
        <v/>
      </c>
      <c r="M53" s="17">
        <f>IF(K53="","",IF(K53&gt;'Context'!$B$9,"Yes","No"))</f>
        <v/>
      </c>
      <c r="N53" s="12" t="n"/>
      <c r="O53" s="12" t="n"/>
      <c r="P53" s="12" t="n"/>
      <c r="Q53" s="12" t="n"/>
      <c r="R53" s="12" t="n"/>
      <c r="S53" s="12" t="n"/>
      <c r="T53" s="12" t="n"/>
      <c r="U53" s="12" t="n"/>
      <c r="V53" s="17">
        <f>IF(OR(T53="",U53=""),"",T53*U53)</f>
        <v/>
      </c>
      <c r="W53" s="17">
        <f>IF(V53="","",IF(V53&lt;=3,"Low",IF(V53&lt;=6,"Moderate",IF(V53&lt;=9,"High","Critical"))))</f>
        <v/>
      </c>
      <c r="X53" s="12" t="n"/>
      <c r="Y53">
        <f>IF(AND(T53&lt;&gt;"",U53&lt;&gt;""),T53,I53)</f>
        <v/>
      </c>
      <c r="Z53">
        <f>IF(AND(T53&lt;&gt;"",U53&lt;&gt;""),U53,J53)</f>
        <v/>
      </c>
    </row>
    <row r="54">
      <c r="A54" s="12" t="n">
        <v>53</v>
      </c>
      <c r="B54" s="12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7">
        <f>IF(OR(I54="",J54=""),"",I54*J54)</f>
        <v/>
      </c>
      <c r="L54" s="17">
        <f>IF(K54="","",IF(K54&lt;=3,"Low",IF(K54&lt;=6,"Moderate",IF(K54&lt;=9,"High","Critical"))))</f>
        <v/>
      </c>
      <c r="M54" s="17">
        <f>IF(K54="","",IF(K54&gt;'Context'!$B$9,"Yes","No"))</f>
        <v/>
      </c>
      <c r="N54" s="12" t="n"/>
      <c r="O54" s="12" t="n"/>
      <c r="P54" s="12" t="n"/>
      <c r="Q54" s="12" t="n"/>
      <c r="R54" s="12" t="n"/>
      <c r="S54" s="12" t="n"/>
      <c r="T54" s="12" t="n"/>
      <c r="U54" s="12" t="n"/>
      <c r="V54" s="17">
        <f>IF(OR(T54="",U54=""),"",T54*U54)</f>
        <v/>
      </c>
      <c r="W54" s="17">
        <f>IF(V54="","",IF(V54&lt;=3,"Low",IF(V54&lt;=6,"Moderate",IF(V54&lt;=9,"High","Critical"))))</f>
        <v/>
      </c>
      <c r="X54" s="12" t="n"/>
      <c r="Y54">
        <f>IF(AND(T54&lt;&gt;"",U54&lt;&gt;""),T54,I54)</f>
        <v/>
      </c>
      <c r="Z54">
        <f>IF(AND(T54&lt;&gt;"",U54&lt;&gt;""),U54,J54)</f>
        <v/>
      </c>
    </row>
    <row r="55">
      <c r="A55" s="12" t="n">
        <v>54</v>
      </c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7">
        <f>IF(OR(I55="",J55=""),"",I55*J55)</f>
        <v/>
      </c>
      <c r="L55" s="17">
        <f>IF(K55="","",IF(K55&lt;=3,"Low",IF(K55&lt;=6,"Moderate",IF(K55&lt;=9,"High","Critical"))))</f>
        <v/>
      </c>
      <c r="M55" s="17">
        <f>IF(K55="","",IF(K55&gt;'Context'!$B$9,"Yes","No"))</f>
        <v/>
      </c>
      <c r="N55" s="12" t="n"/>
      <c r="O55" s="12" t="n"/>
      <c r="P55" s="12" t="n"/>
      <c r="Q55" s="12" t="n"/>
      <c r="R55" s="12" t="n"/>
      <c r="S55" s="12" t="n"/>
      <c r="T55" s="12" t="n"/>
      <c r="U55" s="12" t="n"/>
      <c r="V55" s="17">
        <f>IF(OR(T55="",U55=""),"",T55*U55)</f>
        <v/>
      </c>
      <c r="W55" s="17">
        <f>IF(V55="","",IF(V55&lt;=3,"Low",IF(V55&lt;=6,"Moderate",IF(V55&lt;=9,"High","Critical"))))</f>
        <v/>
      </c>
      <c r="X55" s="12" t="n"/>
      <c r="Y55">
        <f>IF(AND(T55&lt;&gt;"",U55&lt;&gt;""),T55,I55)</f>
        <v/>
      </c>
      <c r="Z55">
        <f>IF(AND(T55&lt;&gt;"",U55&lt;&gt;""),U55,J55)</f>
        <v/>
      </c>
    </row>
    <row r="56">
      <c r="A56" s="12" t="n">
        <v>55</v>
      </c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7">
        <f>IF(OR(I56="",J56=""),"",I56*J56)</f>
        <v/>
      </c>
      <c r="L56" s="17">
        <f>IF(K56="","",IF(K56&lt;=3,"Low",IF(K56&lt;=6,"Moderate",IF(K56&lt;=9,"High","Critical"))))</f>
        <v/>
      </c>
      <c r="M56" s="17">
        <f>IF(K56="","",IF(K56&gt;'Context'!$B$9,"Yes","No"))</f>
        <v/>
      </c>
      <c r="N56" s="12" t="n"/>
      <c r="O56" s="12" t="n"/>
      <c r="P56" s="12" t="n"/>
      <c r="Q56" s="12" t="n"/>
      <c r="R56" s="12" t="n"/>
      <c r="S56" s="12" t="n"/>
      <c r="T56" s="12" t="n"/>
      <c r="U56" s="12" t="n"/>
      <c r="V56" s="17">
        <f>IF(OR(T56="",U56=""),"",T56*U56)</f>
        <v/>
      </c>
      <c r="W56" s="17">
        <f>IF(V56="","",IF(V56&lt;=3,"Low",IF(V56&lt;=6,"Moderate",IF(V56&lt;=9,"High","Critical"))))</f>
        <v/>
      </c>
      <c r="X56" s="12" t="n"/>
      <c r="Y56">
        <f>IF(AND(T56&lt;&gt;"",U56&lt;&gt;""),T56,I56)</f>
        <v/>
      </c>
      <c r="Z56">
        <f>IF(AND(T56&lt;&gt;"",U56&lt;&gt;""),U56,J56)</f>
        <v/>
      </c>
    </row>
    <row r="57">
      <c r="A57" s="12" t="n">
        <v>56</v>
      </c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7">
        <f>IF(OR(I57="",J57=""),"",I57*J57)</f>
        <v/>
      </c>
      <c r="L57" s="17">
        <f>IF(K57="","",IF(K57&lt;=3,"Low",IF(K57&lt;=6,"Moderate",IF(K57&lt;=9,"High","Critical"))))</f>
        <v/>
      </c>
      <c r="M57" s="17">
        <f>IF(K57="","",IF(K57&gt;'Context'!$B$9,"Yes","No"))</f>
        <v/>
      </c>
      <c r="N57" s="12" t="n"/>
      <c r="O57" s="12" t="n"/>
      <c r="P57" s="12" t="n"/>
      <c r="Q57" s="12" t="n"/>
      <c r="R57" s="12" t="n"/>
      <c r="S57" s="12" t="n"/>
      <c r="T57" s="12" t="n"/>
      <c r="U57" s="12" t="n"/>
      <c r="V57" s="17">
        <f>IF(OR(T57="",U57=""),"",T57*U57)</f>
        <v/>
      </c>
      <c r="W57" s="17">
        <f>IF(V57="","",IF(V57&lt;=3,"Low",IF(V57&lt;=6,"Moderate",IF(V57&lt;=9,"High","Critical"))))</f>
        <v/>
      </c>
      <c r="X57" s="12" t="n"/>
      <c r="Y57">
        <f>IF(AND(T57&lt;&gt;"",U57&lt;&gt;""),T57,I57)</f>
        <v/>
      </c>
      <c r="Z57">
        <f>IF(AND(T57&lt;&gt;"",U57&lt;&gt;""),U57,J57)</f>
        <v/>
      </c>
    </row>
    <row r="58">
      <c r="A58" s="12" t="n">
        <v>57</v>
      </c>
      <c r="B58" s="12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7">
        <f>IF(OR(I58="",J58=""),"",I58*J58)</f>
        <v/>
      </c>
      <c r="L58" s="17">
        <f>IF(K58="","",IF(K58&lt;=3,"Low",IF(K58&lt;=6,"Moderate",IF(K58&lt;=9,"High","Critical"))))</f>
        <v/>
      </c>
      <c r="M58" s="17">
        <f>IF(K58="","",IF(K58&gt;'Context'!$B$9,"Yes","No"))</f>
        <v/>
      </c>
      <c r="N58" s="12" t="n"/>
      <c r="O58" s="12" t="n"/>
      <c r="P58" s="12" t="n"/>
      <c r="Q58" s="12" t="n"/>
      <c r="R58" s="12" t="n"/>
      <c r="S58" s="12" t="n"/>
      <c r="T58" s="12" t="n"/>
      <c r="U58" s="12" t="n"/>
      <c r="V58" s="17">
        <f>IF(OR(T58="",U58=""),"",T58*U58)</f>
        <v/>
      </c>
      <c r="W58" s="17">
        <f>IF(V58="","",IF(V58&lt;=3,"Low",IF(V58&lt;=6,"Moderate",IF(V58&lt;=9,"High","Critical"))))</f>
        <v/>
      </c>
      <c r="X58" s="12" t="n"/>
      <c r="Y58">
        <f>IF(AND(T58&lt;&gt;"",U58&lt;&gt;""),T58,I58)</f>
        <v/>
      </c>
      <c r="Z58">
        <f>IF(AND(T58&lt;&gt;"",U58&lt;&gt;""),U58,J58)</f>
        <v/>
      </c>
    </row>
    <row r="59">
      <c r="A59" s="12" t="n">
        <v>58</v>
      </c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7">
        <f>IF(OR(I59="",J59=""),"",I59*J59)</f>
        <v/>
      </c>
      <c r="L59" s="17">
        <f>IF(K59="","",IF(K59&lt;=3,"Low",IF(K59&lt;=6,"Moderate",IF(K59&lt;=9,"High","Critical"))))</f>
        <v/>
      </c>
      <c r="M59" s="17">
        <f>IF(K59="","",IF(K59&gt;'Context'!$B$9,"Yes","No"))</f>
        <v/>
      </c>
      <c r="N59" s="12" t="n"/>
      <c r="O59" s="12" t="n"/>
      <c r="P59" s="12" t="n"/>
      <c r="Q59" s="12" t="n"/>
      <c r="R59" s="12" t="n"/>
      <c r="S59" s="12" t="n"/>
      <c r="T59" s="12" t="n"/>
      <c r="U59" s="12" t="n"/>
      <c r="V59" s="17">
        <f>IF(OR(T59="",U59=""),"",T59*U59)</f>
        <v/>
      </c>
      <c r="W59" s="17">
        <f>IF(V59="","",IF(V59&lt;=3,"Low",IF(V59&lt;=6,"Moderate",IF(V59&lt;=9,"High","Critical"))))</f>
        <v/>
      </c>
      <c r="X59" s="12" t="n"/>
      <c r="Y59">
        <f>IF(AND(T59&lt;&gt;"",U59&lt;&gt;""),T59,I59)</f>
        <v/>
      </c>
      <c r="Z59">
        <f>IF(AND(T59&lt;&gt;"",U59&lt;&gt;""),U59,J59)</f>
        <v/>
      </c>
    </row>
    <row r="60">
      <c r="A60" s="12" t="n">
        <v>59</v>
      </c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7">
        <f>IF(OR(I60="",J60=""),"",I60*J60)</f>
        <v/>
      </c>
      <c r="L60" s="17">
        <f>IF(K60="","",IF(K60&lt;=3,"Low",IF(K60&lt;=6,"Moderate",IF(K60&lt;=9,"High","Critical"))))</f>
        <v/>
      </c>
      <c r="M60" s="17">
        <f>IF(K60="","",IF(K60&gt;'Context'!$B$9,"Yes","No"))</f>
        <v/>
      </c>
      <c r="N60" s="12" t="n"/>
      <c r="O60" s="12" t="n"/>
      <c r="P60" s="12" t="n"/>
      <c r="Q60" s="12" t="n"/>
      <c r="R60" s="12" t="n"/>
      <c r="S60" s="12" t="n"/>
      <c r="T60" s="12" t="n"/>
      <c r="U60" s="12" t="n"/>
      <c r="V60" s="17">
        <f>IF(OR(T60="",U60=""),"",T60*U60)</f>
        <v/>
      </c>
      <c r="W60" s="17">
        <f>IF(V60="","",IF(V60&lt;=3,"Low",IF(V60&lt;=6,"Moderate",IF(V60&lt;=9,"High","Critical"))))</f>
        <v/>
      </c>
      <c r="X60" s="12" t="n"/>
      <c r="Y60">
        <f>IF(AND(T60&lt;&gt;"",U60&lt;&gt;""),T60,I60)</f>
        <v/>
      </c>
      <c r="Z60">
        <f>IF(AND(T60&lt;&gt;"",U60&lt;&gt;""),U60,J60)</f>
        <v/>
      </c>
    </row>
    <row r="61">
      <c r="A61" s="12" t="n">
        <v>60</v>
      </c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7">
        <f>IF(OR(I61="",J61=""),"",I61*J61)</f>
        <v/>
      </c>
      <c r="L61" s="17">
        <f>IF(K61="","",IF(K61&lt;=3,"Low",IF(K61&lt;=6,"Moderate",IF(K61&lt;=9,"High","Critical"))))</f>
        <v/>
      </c>
      <c r="M61" s="17">
        <f>IF(K61="","",IF(K61&gt;'Context'!$B$9,"Yes","No"))</f>
        <v/>
      </c>
      <c r="N61" s="12" t="n"/>
      <c r="O61" s="12" t="n"/>
      <c r="P61" s="12" t="n"/>
      <c r="Q61" s="12" t="n"/>
      <c r="R61" s="12" t="n"/>
      <c r="S61" s="12" t="n"/>
      <c r="T61" s="12" t="n"/>
      <c r="U61" s="12" t="n"/>
      <c r="V61" s="17">
        <f>IF(OR(T61="",U61=""),"",T61*U61)</f>
        <v/>
      </c>
      <c r="W61" s="17">
        <f>IF(V61="","",IF(V61&lt;=3,"Low",IF(V61&lt;=6,"Moderate",IF(V61&lt;=9,"High","Critical"))))</f>
        <v/>
      </c>
      <c r="X61" s="12" t="n"/>
      <c r="Y61">
        <f>IF(AND(T61&lt;&gt;"",U61&lt;&gt;""),T61,I61)</f>
        <v/>
      </c>
      <c r="Z61">
        <f>IF(AND(T61&lt;&gt;"",U61&lt;&gt;""),U61,J61)</f>
        <v/>
      </c>
    </row>
  </sheetData>
  <autoFilter ref="A1:X61"/>
  <conditionalFormatting sqref="K2:K61">
    <cfRule type="cellIs" priority="1" operator="between" dxfId="0">
      <formula>1</formula>
      <formula>3</formula>
    </cfRule>
    <cfRule type="cellIs" priority="2" operator="between" dxfId="1">
      <formula>4</formula>
      <formula>6</formula>
    </cfRule>
    <cfRule type="cellIs" priority="3" operator="between" dxfId="2">
      <formula>8</formula>
      <formula>9</formula>
    </cfRule>
    <cfRule type="cellIs" priority="4" operator="between" dxfId="3">
      <formula>12</formula>
      <formula>16</formula>
    </cfRule>
  </conditionalFormatting>
  <conditionalFormatting sqref="V2:V61">
    <cfRule type="cellIs" priority="5" operator="between" dxfId="0">
      <formula>1</formula>
      <formula>3</formula>
    </cfRule>
    <cfRule type="cellIs" priority="6" operator="between" dxfId="1">
      <formula>4</formula>
      <formula>6</formula>
    </cfRule>
    <cfRule type="cellIs" priority="7" operator="between" dxfId="2">
      <formula>8</formula>
      <formula>9</formula>
    </cfRule>
    <cfRule type="cellIs" priority="8" operator="between" dxfId="3">
      <formula>12</formula>
      <formula>16</formula>
    </cfRule>
  </conditionalFormatting>
  <conditionalFormatting sqref="L2:L61">
    <cfRule type="expression" priority="9" dxfId="0">
      <formula>AND(ISNUMBER(K2),K2&gt;=1,K2&lt;=3)</formula>
    </cfRule>
    <cfRule type="expression" priority="10" dxfId="1">
      <formula>AND(ISNUMBER(K2),K2&gt;=4,K2&lt;=6)</formula>
    </cfRule>
    <cfRule type="expression" priority="11" dxfId="2">
      <formula>AND(ISNUMBER(K2),K2&gt;=8,K2&lt;=9)</formula>
    </cfRule>
    <cfRule type="expression" priority="12" dxfId="3">
      <formula>AND(ISNUMBER(K2),K2&gt;=12,K2&lt;=16)</formula>
    </cfRule>
  </conditionalFormatting>
  <conditionalFormatting sqref="W2:W61">
    <cfRule type="expression" priority="13" dxfId="0">
      <formula>AND(ISNUMBER(V2),V2&gt;=1,V2&lt;=3)</formula>
    </cfRule>
    <cfRule type="expression" priority="14" dxfId="1">
      <formula>AND(ISNUMBER(V2),V2&gt;=4,V2&lt;=6)</formula>
    </cfRule>
    <cfRule type="expression" priority="15" dxfId="2">
      <formula>AND(ISNUMBER(V2),V2&gt;=8,V2&lt;=9)</formula>
    </cfRule>
    <cfRule type="expression" priority="16" dxfId="3">
      <formula>AND(ISNUMBER(V2),V2&gt;=12,V2&lt;=16)</formula>
    </cfRule>
  </conditionalFormatting>
  <conditionalFormatting sqref="M2:M61">
    <cfRule type="cellIs" priority="17" operator="equal" dxfId="4">
      <formula>"Yes"</formula>
    </cfRule>
  </conditionalFormatting>
  <dataValidations count="5">
    <dataValidation sqref="I2:J61 T2:U61" showDropDown="0" showInputMessage="0" showErrorMessage="0" allowBlank="1" type="list">
      <formula1>"1,2,3,4"</formula1>
    </dataValidation>
    <dataValidation sqref="E2:G61" showDropDown="0" showInputMessage="0" showErrorMessage="0" allowBlank="1" type="list">
      <formula1>"x"</formula1>
    </dataValidation>
    <dataValidation sqref="N2:N61" showDropDown="0" showInputMessage="0" showErrorMessage="0" allowBlank="1" type="list">
      <formula1>"Reduce,Accept,Avoid,Share"</formula1>
    </dataValidation>
    <dataValidation sqref="X2:X61" showDropDown="0" showInputMessage="0" showErrorMessage="0" allowBlank="1" type="list">
      <formula1>"To start,In progress,Done,Risk accepted"</formula1>
    </dataValidation>
    <dataValidation sqref="D2:D61" showDropDown="0" showInputMessage="0" showErrorMessage="0" allowBlank="1" type="list">
      <formula1>='Assets'!$B$2:$B$41</formula1>
    </dataValidation>
  </dataValidations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E20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Matrix</t>
        </is>
      </c>
    </row>
    <row r="2">
      <c r="A2" s="2" t="inlineStr">
        <is>
          <t>ISO/IEC 27005 approach, in six steps</t>
        </is>
      </c>
    </row>
    <row r="3">
      <c r="A3" s="3" t="inlineStr">
        <is>
          <t>MG CYBER · Mumin Guvendi · mumin-guvendi.com</t>
        </is>
      </c>
    </row>
    <row r="5">
      <c r="A5" s="10" t="inlineStr">
        <is>
          <t>Before treatment (number of risks)</t>
        </is>
      </c>
    </row>
    <row r="6" ht="34" customHeight="1">
      <c r="A6" s="7" t="inlineStr">
        <is>
          <t>4 · Critical</t>
        </is>
      </c>
      <c r="B6" s="18">
        <f>COUNTIFS('Risk register'!$I$2:$I$61,1,'Risk register'!$J$2:$J$61,4)</f>
        <v/>
      </c>
      <c r="C6" s="19">
        <f>COUNTIFS('Risk register'!$I$2:$I$61,2,'Risk register'!$J$2:$J$61,4)</f>
        <v/>
      </c>
      <c r="D6" s="20">
        <f>COUNTIFS('Risk register'!$I$2:$I$61,3,'Risk register'!$J$2:$J$61,4)</f>
        <v/>
      </c>
      <c r="E6" s="20">
        <f>COUNTIFS('Risk register'!$I$2:$I$61,4,'Risk register'!$J$2:$J$61,4)</f>
        <v/>
      </c>
    </row>
    <row r="7" ht="34" customHeight="1">
      <c r="A7" s="7" t="inlineStr">
        <is>
          <t>3 · Severe</t>
        </is>
      </c>
      <c r="B7" s="21">
        <f>COUNTIFS('Risk register'!$I$2:$I$61,1,'Risk register'!$J$2:$J$61,3)</f>
        <v/>
      </c>
      <c r="C7" s="18">
        <f>COUNTIFS('Risk register'!$I$2:$I$61,2,'Risk register'!$J$2:$J$61,3)</f>
        <v/>
      </c>
      <c r="D7" s="19">
        <f>COUNTIFS('Risk register'!$I$2:$I$61,3,'Risk register'!$J$2:$J$61,3)</f>
        <v/>
      </c>
      <c r="E7" s="20">
        <f>COUNTIFS('Risk register'!$I$2:$I$61,4,'Risk register'!$J$2:$J$61,3)</f>
        <v/>
      </c>
    </row>
    <row r="8" ht="34" customHeight="1">
      <c r="A8" s="7" t="inlineStr">
        <is>
          <t>2 · Significant</t>
        </is>
      </c>
      <c r="B8" s="21">
        <f>COUNTIFS('Risk register'!$I$2:$I$61,1,'Risk register'!$J$2:$J$61,2)</f>
        <v/>
      </c>
      <c r="C8" s="18">
        <f>COUNTIFS('Risk register'!$I$2:$I$61,2,'Risk register'!$J$2:$J$61,2)</f>
        <v/>
      </c>
      <c r="D8" s="18">
        <f>COUNTIFS('Risk register'!$I$2:$I$61,3,'Risk register'!$J$2:$J$61,2)</f>
        <v/>
      </c>
      <c r="E8" s="19">
        <f>COUNTIFS('Risk register'!$I$2:$I$61,4,'Risk register'!$J$2:$J$61,2)</f>
        <v/>
      </c>
    </row>
    <row r="9" ht="34" customHeight="1">
      <c r="A9" s="7" t="inlineStr">
        <is>
          <t>1 · Minor</t>
        </is>
      </c>
      <c r="B9" s="21">
        <f>COUNTIFS('Risk register'!$I$2:$I$61,1,'Risk register'!$J$2:$J$61,1)</f>
        <v/>
      </c>
      <c r="C9" s="21">
        <f>COUNTIFS('Risk register'!$I$2:$I$61,2,'Risk register'!$J$2:$J$61,1)</f>
        <v/>
      </c>
      <c r="D9" s="21">
        <f>COUNTIFS('Risk register'!$I$2:$I$61,3,'Risk register'!$J$2:$J$61,1)</f>
        <v/>
      </c>
      <c r="E9" s="18">
        <f>COUNTIFS('Risk register'!$I$2:$I$61,4,'Risk register'!$J$2:$J$61,1)</f>
        <v/>
      </c>
    </row>
    <row r="10">
      <c r="B10" s="22" t="inlineStr">
        <is>
          <t>1 · Rare</t>
        </is>
      </c>
      <c r="C10" s="22" t="inlineStr">
        <is>
          <t>2 · Possible</t>
        </is>
      </c>
      <c r="D10" s="22" t="inlineStr">
        <is>
          <t>3 · Likely</t>
        </is>
      </c>
      <c r="E10" s="22" t="inlineStr">
        <is>
          <t>4 · Almost certain</t>
        </is>
      </c>
    </row>
    <row r="11">
      <c r="C11" s="9" t="inlineStr">
        <is>
          <t>↑ Impact   → Likelihood</t>
        </is>
      </c>
    </row>
    <row r="14">
      <c r="A14" s="10" t="inlineStr">
        <is>
          <t>After treatment (number of risks)</t>
        </is>
      </c>
    </row>
    <row r="15" ht="34" customHeight="1">
      <c r="A15" s="7" t="inlineStr">
        <is>
          <t>4 · Critical</t>
        </is>
      </c>
      <c r="B15" s="18">
        <f>COUNTIFS('Risk register'!$Y$2:$Y$61,1,'Risk register'!$Z$2:$Z$61,4)</f>
        <v/>
      </c>
      <c r="C15" s="19">
        <f>COUNTIFS('Risk register'!$Y$2:$Y$61,2,'Risk register'!$Z$2:$Z$61,4)</f>
        <v/>
      </c>
      <c r="D15" s="20">
        <f>COUNTIFS('Risk register'!$Y$2:$Y$61,3,'Risk register'!$Z$2:$Z$61,4)</f>
        <v/>
      </c>
      <c r="E15" s="20">
        <f>COUNTIFS('Risk register'!$Y$2:$Y$61,4,'Risk register'!$Z$2:$Z$61,4)</f>
        <v/>
      </c>
    </row>
    <row r="16" ht="34" customHeight="1">
      <c r="A16" s="7" t="inlineStr">
        <is>
          <t>3 · Severe</t>
        </is>
      </c>
      <c r="B16" s="21">
        <f>COUNTIFS('Risk register'!$Y$2:$Y$61,1,'Risk register'!$Z$2:$Z$61,3)</f>
        <v/>
      </c>
      <c r="C16" s="18">
        <f>COUNTIFS('Risk register'!$Y$2:$Y$61,2,'Risk register'!$Z$2:$Z$61,3)</f>
        <v/>
      </c>
      <c r="D16" s="19">
        <f>COUNTIFS('Risk register'!$Y$2:$Y$61,3,'Risk register'!$Z$2:$Z$61,3)</f>
        <v/>
      </c>
      <c r="E16" s="20">
        <f>COUNTIFS('Risk register'!$Y$2:$Y$61,4,'Risk register'!$Z$2:$Z$61,3)</f>
        <v/>
      </c>
    </row>
    <row r="17" ht="34" customHeight="1">
      <c r="A17" s="7" t="inlineStr">
        <is>
          <t>2 · Significant</t>
        </is>
      </c>
      <c r="B17" s="21">
        <f>COUNTIFS('Risk register'!$Y$2:$Y$61,1,'Risk register'!$Z$2:$Z$61,2)</f>
        <v/>
      </c>
      <c r="C17" s="18">
        <f>COUNTIFS('Risk register'!$Y$2:$Y$61,2,'Risk register'!$Z$2:$Z$61,2)</f>
        <v/>
      </c>
      <c r="D17" s="18">
        <f>COUNTIFS('Risk register'!$Y$2:$Y$61,3,'Risk register'!$Z$2:$Z$61,2)</f>
        <v/>
      </c>
      <c r="E17" s="19">
        <f>COUNTIFS('Risk register'!$Y$2:$Y$61,4,'Risk register'!$Z$2:$Z$61,2)</f>
        <v/>
      </c>
    </row>
    <row r="18" ht="34" customHeight="1">
      <c r="A18" s="7" t="inlineStr">
        <is>
          <t>1 · Minor</t>
        </is>
      </c>
      <c r="B18" s="21">
        <f>COUNTIFS('Risk register'!$Y$2:$Y$61,1,'Risk register'!$Z$2:$Z$61,1)</f>
        <v/>
      </c>
      <c r="C18" s="21">
        <f>COUNTIFS('Risk register'!$Y$2:$Y$61,2,'Risk register'!$Z$2:$Z$61,1)</f>
        <v/>
      </c>
      <c r="D18" s="21">
        <f>COUNTIFS('Risk register'!$Y$2:$Y$61,3,'Risk register'!$Z$2:$Z$61,1)</f>
        <v/>
      </c>
      <c r="E18" s="18">
        <f>COUNTIFS('Risk register'!$Y$2:$Y$61,4,'Risk register'!$Z$2:$Z$61,1)</f>
        <v/>
      </c>
    </row>
    <row r="19">
      <c r="B19" s="22" t="inlineStr">
        <is>
          <t>1 · Rare</t>
        </is>
      </c>
      <c r="C19" s="22" t="inlineStr">
        <is>
          <t>2 · Possible</t>
        </is>
      </c>
      <c r="D19" s="22" t="inlineStr">
        <is>
          <t>3 · Likely</t>
        </is>
      </c>
      <c r="E19" s="22" t="inlineStr">
        <is>
          <t>4 · Almost certain</t>
        </is>
      </c>
    </row>
    <row r="20">
      <c r="C20" s="9" t="inlineStr">
        <is>
          <t>↑ Impact   → Likelihood</t>
        </is>
      </c>
    </row>
  </sheetData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E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34" customWidth="1" min="3" max="3"/>
    <col width="60" customWidth="1" min="4" max="4"/>
    <col width="50" customWidth="1" min="5" max="5"/>
  </cols>
  <sheetData>
    <row r="1" ht="32" customHeight="1">
      <c r="A1" s="11" t="inlineStr">
        <is>
          <t>No.</t>
        </is>
      </c>
      <c r="B1" s="11" t="inlineStr">
        <is>
          <t>Theme</t>
        </is>
      </c>
      <c r="C1" s="11" t="inlineStr">
        <is>
          <t>Control</t>
        </is>
      </c>
      <c r="D1" s="11" t="inlineStr">
        <is>
          <t>Objective</t>
        </is>
      </c>
      <c r="E1" s="11" t="inlineStr">
        <is>
          <t>Expected evidence</t>
        </is>
      </c>
    </row>
    <row r="2">
      <c r="A2" s="12" t="inlineStr">
        <is>
          <t>5.1</t>
        </is>
      </c>
      <c r="B2" s="12" t="inlineStr">
        <is>
          <t>Organisational controls</t>
        </is>
      </c>
      <c r="C2" s="12" t="inlineStr">
        <is>
          <t>Security policy</t>
        </is>
      </c>
      <c r="D2" s="12" t="inlineStr">
        <is>
          <t>Write down the security rules, have management approve them and review them regularly.</t>
        </is>
      </c>
      <c r="E2" s="12" t="inlineStr">
        <is>
          <t>Signed security policy, topic policies, last review date</t>
        </is>
      </c>
    </row>
    <row r="3">
      <c r="A3" s="12" t="inlineStr">
        <is>
          <t>5.2</t>
        </is>
      </c>
      <c r="B3" s="12" t="inlineStr">
        <is>
          <t>Organisational controls</t>
        </is>
      </c>
      <c r="C3" s="12" t="inlineStr">
        <is>
          <t>Roles and responsibilities</t>
        </is>
      </c>
      <c r="D3" s="12" t="inlineStr">
        <is>
          <t>Know who does what in security, and make sure everyone knows it.</t>
        </is>
      </c>
      <c r="E3" s="12" t="inlineStr">
        <is>
          <t>Security org chart, job descriptions, RACI matrix</t>
        </is>
      </c>
    </row>
    <row r="4">
      <c r="A4" s="12" t="inlineStr">
        <is>
          <t>5.3</t>
        </is>
      </c>
      <c r="B4" s="12" t="inlineStr">
        <is>
          <t>Organisational controls</t>
        </is>
      </c>
      <c r="C4" s="12" t="inlineStr">
        <is>
          <t>Segregation of duties</t>
        </is>
      </c>
      <c r="D4" s="12" t="inlineStr">
        <is>
          <t>Prevent a single person from carrying out and approving a sensitive operation alone.</t>
        </is>
      </c>
      <c r="E4" s="12" t="inlineStr">
        <is>
          <t>Conflict matrix, four-eyes approval checks</t>
        </is>
      </c>
    </row>
    <row r="5">
      <c r="A5" s="12" t="inlineStr">
        <is>
          <t>5.4</t>
        </is>
      </c>
      <c r="B5" s="12" t="inlineStr">
        <is>
          <t>Organisational controls</t>
        </is>
      </c>
      <c r="C5" s="12" t="inlineStr">
        <is>
          <t>Management commitment</t>
        </is>
      </c>
      <c r="D5" s="12" t="inlineStr">
        <is>
          <t>Make managers enforce the security rules within their teams.</t>
        </is>
      </c>
      <c r="E5" s="12" t="inlineStr">
        <is>
          <t>Committee minutes, security objectives for managers</t>
        </is>
      </c>
    </row>
    <row r="6">
      <c r="A6" s="12" t="inlineStr">
        <is>
          <t>5.5</t>
        </is>
      </c>
      <c r="B6" s="12" t="inlineStr">
        <is>
          <t>Organisational controls</t>
        </is>
      </c>
      <c r="C6" s="12" t="inlineStr">
        <is>
          <t>Contact with authorities</t>
        </is>
      </c>
      <c r="D6" s="12" t="inlineStr">
        <is>
          <t>Know whom to contact (CSIRT, data protection authority, police, regulator) and when.</t>
        </is>
      </c>
      <c r="E6" s="12" t="inlineStr">
        <is>
          <t>Authority contact list, notification procedure</t>
        </is>
      </c>
    </row>
    <row r="7">
      <c r="A7" s="12" t="inlineStr">
        <is>
          <t>5.6</t>
        </is>
      </c>
      <c r="B7" s="12" t="inlineStr">
        <is>
          <t>Organisational controls</t>
        </is>
      </c>
      <c r="C7" s="12" t="inlineStr">
        <is>
          <t>Special interest groups</t>
        </is>
      </c>
      <c r="D7" s="12" t="inlineStr">
        <is>
          <t>Stay in touch with security communities to share alerts and good practice.</t>
        </is>
      </c>
      <c r="E7" s="12" t="inlineStr">
        <is>
          <t>Memberships (ISAC, sector CERT), alert subscriptions</t>
        </is>
      </c>
    </row>
    <row r="8">
      <c r="A8" s="12" t="inlineStr">
        <is>
          <t>5.7</t>
        </is>
      </c>
      <c r="B8" s="12" t="inlineStr">
        <is>
          <t>Organisational controls</t>
        </is>
      </c>
      <c r="C8" s="12" t="inlineStr">
        <is>
          <t>Threat intelligence</t>
        </is>
      </c>
      <c r="D8" s="12" t="inlineStr">
        <is>
          <t>Collect and use information about the threats targeting your business.</t>
        </is>
      </c>
      <c r="E8" s="12" t="inlineStr">
        <is>
          <t>Intelligence sources, bulletins shared, actions taken</t>
        </is>
      </c>
    </row>
    <row r="9">
      <c r="A9" s="12" t="inlineStr">
        <is>
          <t>5.8</t>
        </is>
      </c>
      <c r="B9" s="12" t="inlineStr">
        <is>
          <t>Organisational controls</t>
        </is>
      </c>
      <c r="C9" s="12" t="inlineStr">
        <is>
          <t>Security in projects</t>
        </is>
      </c>
      <c r="D9" s="12" t="inlineStr">
        <is>
          <t>Build security into every project from the start, whatever its nature.</t>
        </is>
      </c>
      <c r="E9" s="12" t="inlineStr">
        <is>
          <t>Project security checklist, project risk assessments</t>
        </is>
      </c>
    </row>
    <row r="10">
      <c r="A10" s="12" t="inlineStr">
        <is>
          <t>5.9</t>
        </is>
      </c>
      <c r="B10" s="12" t="inlineStr">
        <is>
          <t>Organisational controls</t>
        </is>
      </c>
      <c r="C10" s="12" t="inlineStr">
        <is>
          <t>Asset inventory</t>
        </is>
      </c>
      <c r="D10" s="12" t="inlineStr">
        <is>
          <t>Know which information and equipment you hold, and who owns each item.</t>
        </is>
      </c>
      <c r="E10" s="12" t="inlineStr">
        <is>
          <t>Up-to-date inventory with an owner for each asset</t>
        </is>
      </c>
    </row>
    <row r="11">
      <c r="A11" s="12" t="inlineStr">
        <is>
          <t>5.10</t>
        </is>
      </c>
      <c r="B11" s="12" t="inlineStr">
        <is>
          <t>Organisational controls</t>
        </is>
      </c>
      <c r="C11" s="12" t="inlineStr">
        <is>
          <t>Acceptable use</t>
        </is>
      </c>
      <c r="D11" s="12" t="inlineStr">
        <is>
          <t>State clearly what is and is not allowed with company tools and data.</t>
        </is>
      </c>
      <c r="E11" s="12" t="inlineStr">
        <is>
          <t>Signed IT charter, usage rules</t>
        </is>
      </c>
    </row>
    <row r="12">
      <c r="A12" s="12" t="inlineStr">
        <is>
          <t>5.11</t>
        </is>
      </c>
      <c r="B12" s="12" t="inlineStr">
        <is>
          <t>Organisational controls</t>
        </is>
      </c>
      <c r="C12" s="12" t="inlineStr">
        <is>
          <t>Return of assets</t>
        </is>
      </c>
      <c r="D12" s="12" t="inlineStr">
        <is>
          <t>Recover equipment and data when someone leaves or a contract ends.</t>
        </is>
      </c>
      <c r="E12" s="12" t="inlineStr">
        <is>
          <t>Leaver procedure, return receipts</t>
        </is>
      </c>
    </row>
    <row r="13">
      <c r="A13" s="12" t="inlineStr">
        <is>
          <t>5.12</t>
        </is>
      </c>
      <c r="B13" s="12" t="inlineStr">
        <is>
          <t>Organisational controls</t>
        </is>
      </c>
      <c r="C13" s="12" t="inlineStr">
        <is>
          <t>Information classification</t>
        </is>
      </c>
      <c r="D13" s="12" t="inlineStr">
        <is>
          <t>Classify information by sensitivity so it gets the right level of protection.</t>
        </is>
      </c>
      <c r="E13" s="12" t="inlineStr">
        <is>
          <t>Classification scheme (public, internal, confidential…)</t>
        </is>
      </c>
    </row>
    <row r="14">
      <c r="A14" s="12" t="inlineStr">
        <is>
          <t>5.13</t>
        </is>
      </c>
      <c r="B14" s="12" t="inlineStr">
        <is>
          <t>Organisational controls</t>
        </is>
      </c>
      <c r="C14" s="12" t="inlineStr">
        <is>
          <t>Information labelling</t>
        </is>
      </c>
      <c r="D14" s="12" t="inlineStr">
        <is>
          <t>Make the sensitivity level visible on documents and media.</t>
        </is>
      </c>
      <c r="E14" s="12" t="inlineStr">
        <is>
          <t>Labelled document templates, labelling rules</t>
        </is>
      </c>
    </row>
    <row r="15">
      <c r="A15" s="12" t="inlineStr">
        <is>
          <t>5.14</t>
        </is>
      </c>
      <c r="B15" s="12" t="inlineStr">
        <is>
          <t>Organisational controls</t>
        </is>
      </c>
      <c r="C15" s="12" t="inlineStr">
        <is>
          <t>Information transfer</t>
        </is>
      </c>
      <c r="D15" s="12" t="inlineStr">
        <is>
          <t>Protect information in transit: email, file sharing, post, conversation.</t>
        </is>
      </c>
      <c r="E15" s="12" t="inlineStr">
        <is>
          <t>Exchange rules, secure sharing tools, transfer agreements</t>
        </is>
      </c>
    </row>
    <row r="16">
      <c r="A16" s="12" t="inlineStr">
        <is>
          <t>5.15</t>
        </is>
      </c>
      <c r="B16" s="12" t="inlineStr">
        <is>
          <t>Organisational controls</t>
        </is>
      </c>
      <c r="C16" s="12" t="inlineStr">
        <is>
          <t>Access control</t>
        </is>
      </c>
      <c r="D16" s="12" t="inlineStr">
        <is>
          <t>Define who can access what, on a need-to-know basis.</t>
        </is>
      </c>
      <c r="E16" s="12" t="inlineStr">
        <is>
          <t>Access policy, role-based profiles</t>
        </is>
      </c>
    </row>
    <row r="17">
      <c r="A17" s="12" t="inlineStr">
        <is>
          <t>5.16</t>
        </is>
      </c>
      <c r="B17" s="12" t="inlineStr">
        <is>
          <t>Organisational controls</t>
        </is>
      </c>
      <c r="C17" s="12" t="inlineStr">
        <is>
          <t>Identity management</t>
        </is>
      </c>
      <c r="D17" s="12" t="inlineStr">
        <is>
          <t>Manage the account lifecycle: creation, change, removal.</t>
        </is>
      </c>
      <c r="E17" s="12" t="inlineStr">
        <is>
          <t>Joiner / mover / leaver process, orphan account review</t>
        </is>
      </c>
    </row>
    <row r="18">
      <c r="A18" s="12" t="inlineStr">
        <is>
          <t>5.17</t>
        </is>
      </c>
      <c r="B18" s="12" t="inlineStr">
        <is>
          <t>Organisational controls</t>
        </is>
      </c>
      <c r="C18" s="12" t="inlineStr">
        <is>
          <t>Authentication secrets</t>
        </is>
      </c>
      <c r="D18" s="12" t="inlineStr">
        <is>
          <t>Protect passwords and other secrets, and require strong authentication where it matters.</t>
        </is>
      </c>
      <c r="E18" s="12" t="inlineStr">
        <is>
          <t>Password policy, MFA, password vault</t>
        </is>
      </c>
    </row>
    <row r="19">
      <c r="A19" s="12" t="inlineStr">
        <is>
          <t>5.18</t>
        </is>
      </c>
      <c r="B19" s="12" t="inlineStr">
        <is>
          <t>Organisational controls</t>
        </is>
      </c>
      <c r="C19" s="12" t="inlineStr">
        <is>
          <t>Access rights</t>
        </is>
      </c>
      <c r="D19" s="12" t="inlineStr">
        <is>
          <t>Grant, review and remove rights at the right time.</t>
        </is>
      </c>
      <c r="E19" s="12" t="inlineStr">
        <is>
          <t>Approved requests, access review campaigns</t>
        </is>
      </c>
    </row>
    <row r="20">
      <c r="A20" s="12" t="inlineStr">
        <is>
          <t>5.19</t>
        </is>
      </c>
      <c r="B20" s="12" t="inlineStr">
        <is>
          <t>Organisational controls</t>
        </is>
      </c>
      <c r="C20" s="12" t="inlineStr">
        <is>
          <t>Supplier security</t>
        </is>
      </c>
      <c r="D20" s="12" t="inlineStr">
        <is>
          <t>Assess and manage the risks linked to each supplier.</t>
        </is>
      </c>
      <c r="E20" s="12" t="inlineStr">
        <is>
          <t>Supplier map, third-party risk assessments</t>
        </is>
      </c>
    </row>
    <row r="21">
      <c r="A21" s="12" t="inlineStr">
        <is>
          <t>5.20</t>
        </is>
      </c>
      <c r="B21" s="12" t="inlineStr">
        <is>
          <t>Organisational controls</t>
        </is>
      </c>
      <c r="C21" s="12" t="inlineStr">
        <is>
          <t>Security in contracts</t>
        </is>
      </c>
      <c r="D21" s="12" t="inlineStr">
        <is>
          <t>Put security requirements into supplier contracts.</t>
        </is>
      </c>
      <c r="E21" s="12" t="inlineStr">
        <is>
          <t>Security clauses, security assurance plan, right to audit</t>
        </is>
      </c>
    </row>
    <row r="22">
      <c r="A22" s="12" t="inlineStr">
        <is>
          <t>5.21</t>
        </is>
      </c>
      <c r="B22" s="12" t="inlineStr">
        <is>
          <t>Organisational controls</t>
        </is>
      </c>
      <c r="C22" s="12" t="inlineStr">
        <is>
          <t>ICT supply chain</t>
        </is>
      </c>
      <c r="D22" s="12" t="inlineStr">
        <is>
          <t>Control the risks of purchased IT products and services, down to subcontractors.</t>
        </is>
      </c>
      <c r="E22" s="12" t="inlineStr">
        <is>
          <t>Subcontractor requirements, component provenance</t>
        </is>
      </c>
    </row>
    <row r="23">
      <c r="A23" s="12" t="inlineStr">
        <is>
          <t>5.22</t>
        </is>
      </c>
      <c r="B23" s="12" t="inlineStr">
        <is>
          <t>Organisational controls</t>
        </is>
      </c>
      <c r="C23" s="12" t="inlineStr">
        <is>
          <t>Supplier monitoring</t>
        </is>
      </c>
      <c r="D23" s="12" t="inlineStr">
        <is>
          <t>Check over time that suppliers keep their security commitments.</t>
        </is>
      </c>
      <c r="E23" s="12" t="inlineStr">
        <is>
          <t>Service reviews, reports, supplier audits</t>
        </is>
      </c>
    </row>
    <row r="24">
      <c r="A24" s="12" t="inlineStr">
        <is>
          <t>5.23</t>
        </is>
      </c>
      <c r="B24" s="12" t="inlineStr">
        <is>
          <t>Organisational controls</t>
        </is>
      </c>
      <c r="C24" s="12" t="inlineStr">
        <is>
          <t>Cloud services</t>
        </is>
      </c>
      <c r="D24" s="12" t="inlineStr">
        <is>
          <t>Choose, use and exit cloud services with the risks under control.</t>
        </is>
      </c>
      <c r="E24" s="12" t="inlineStr">
        <is>
          <t>Cloud policy, shared responsibility model, exit plan</t>
        </is>
      </c>
    </row>
    <row r="25">
      <c r="A25" s="12" t="inlineStr">
        <is>
          <t>5.24</t>
        </is>
      </c>
      <c r="B25" s="12" t="inlineStr">
        <is>
          <t>Organisational controls</t>
        </is>
      </c>
      <c r="C25" s="12" t="inlineStr">
        <is>
          <t>Incident preparation</t>
        </is>
      </c>
      <c r="D25" s="12" t="inlineStr">
        <is>
          <t>Organise incident handling in advance: roles, procedures, contacts.</t>
        </is>
      </c>
      <c r="E25" s="12" t="inlineStr">
        <is>
          <t>Incident management procedure, named team</t>
        </is>
      </c>
    </row>
    <row r="26">
      <c r="A26" s="12" t="inlineStr">
        <is>
          <t>5.25</t>
        </is>
      </c>
      <c r="B26" s="12" t="inlineStr">
        <is>
          <t>Organisational controls</t>
        </is>
      </c>
      <c r="C26" s="12" t="inlineStr">
        <is>
          <t>Event assessment</t>
        </is>
      </c>
      <c r="D26" s="12" t="inlineStr">
        <is>
          <t>Decide quickly whether an event is a security incident.</t>
        </is>
      </c>
      <c r="E26" s="12" t="inlineStr">
        <is>
          <t>Triage grid, event log</t>
        </is>
      </c>
    </row>
    <row r="27">
      <c r="A27" s="12" t="inlineStr">
        <is>
          <t>5.26</t>
        </is>
      </c>
      <c r="B27" s="12" t="inlineStr">
        <is>
          <t>Organisational controls</t>
        </is>
      </c>
      <c r="C27" s="12" t="inlineStr">
        <is>
          <t>Incident response</t>
        </is>
      </c>
      <c r="D27" s="12" t="inlineStr">
        <is>
          <t>Handle incidents according to the planned procedures.</t>
        </is>
      </c>
      <c r="E27" s="12" t="inlineStr">
        <is>
          <t>Incident tickets, response reports</t>
        </is>
      </c>
    </row>
    <row r="28">
      <c r="A28" s="12" t="inlineStr">
        <is>
          <t>5.27</t>
        </is>
      </c>
      <c r="B28" s="12" t="inlineStr">
        <is>
          <t>Organisational controls</t>
        </is>
      </c>
      <c r="C28" s="12" t="inlineStr">
        <is>
          <t>Lessons learned</t>
        </is>
      </c>
      <c r="D28" s="12" t="inlineStr">
        <is>
          <t>Learn from each incident to prevent it from happening again.</t>
        </is>
      </c>
      <c r="E28" s="12" t="inlineStr">
        <is>
          <t>Post-incident reports, corrective actions</t>
        </is>
      </c>
    </row>
    <row r="29">
      <c r="A29" s="12" t="inlineStr">
        <is>
          <t>5.28</t>
        </is>
      </c>
      <c r="B29" s="12" t="inlineStr">
        <is>
          <t>Organisational controls</t>
        </is>
      </c>
      <c r="C29" s="12" t="inlineStr">
        <is>
          <t>Evidence collection</t>
        </is>
      </c>
      <c r="D29" s="12" t="inlineStr">
        <is>
          <t>Preserve incident evidence in a usable form, including for legal action.</t>
        </is>
      </c>
      <c r="E29" s="12" t="inlineStr">
        <is>
          <t>Collection procedure, chain of custody</t>
        </is>
      </c>
    </row>
    <row r="30">
      <c r="A30" s="12" t="inlineStr">
        <is>
          <t>5.29</t>
        </is>
      </c>
      <c r="B30" s="12" t="inlineStr">
        <is>
          <t>Organisational controls</t>
        </is>
      </c>
      <c r="C30" s="12" t="inlineStr">
        <is>
          <t>Security during disruption</t>
        </is>
      </c>
      <c r="D30" s="12" t="inlineStr">
        <is>
          <t>Keep an adequate level of security during a major disruption.</t>
        </is>
      </c>
      <c r="E30" s="12" t="inlineStr">
        <is>
          <t>Continuity plan including security, crisis exercises</t>
        </is>
      </c>
    </row>
    <row r="31">
      <c r="A31" s="12" t="inlineStr">
        <is>
          <t>5.30</t>
        </is>
      </c>
      <c r="B31" s="12" t="inlineStr">
        <is>
          <t>Organisational controls</t>
        </is>
      </c>
      <c r="C31" s="12" t="inlineStr">
        <is>
          <t>IT continuity</t>
        </is>
      </c>
      <c r="D31" s="12" t="inlineStr">
        <is>
          <t>Be able to restart systems within the time the business needs.</t>
        </is>
      </c>
      <c r="E31" s="12" t="inlineStr">
        <is>
          <t>Recovery plan, defined RTO / RPO, failover tests</t>
        </is>
      </c>
    </row>
    <row r="32">
      <c r="A32" s="12" t="inlineStr">
        <is>
          <t>5.31</t>
        </is>
      </c>
      <c r="B32" s="12" t="inlineStr">
        <is>
          <t>Organisational controls</t>
        </is>
      </c>
      <c r="C32" s="12" t="inlineStr">
        <is>
          <t>Legal and contractual requirements</t>
        </is>
      </c>
      <c r="D32" s="12" t="inlineStr">
        <is>
          <t>List the laws, regulations and contracts that set security obligations for you.</t>
        </is>
      </c>
      <c r="E32" s="12" t="inlineStr">
        <is>
          <t>Requirements register (GDPR, NIS2, DORA, client contracts)</t>
        </is>
      </c>
    </row>
    <row r="33">
      <c r="A33" s="12" t="inlineStr">
        <is>
          <t>5.32</t>
        </is>
      </c>
      <c r="B33" s="12" t="inlineStr">
        <is>
          <t>Organisational controls</t>
        </is>
      </c>
      <c r="C33" s="12" t="inlineStr">
        <is>
          <t>Intellectual property</t>
        </is>
      </c>
      <c r="D33" s="12" t="inlineStr">
        <is>
          <t>Respect software licences and copyright.</t>
        </is>
      </c>
      <c r="E33" s="12" t="inlineStr">
        <is>
          <t>Licence inventory, installation rules</t>
        </is>
      </c>
    </row>
    <row r="34">
      <c r="A34" s="12" t="inlineStr">
        <is>
          <t>5.33</t>
        </is>
      </c>
      <c r="B34" s="12" t="inlineStr">
        <is>
          <t>Organisational controls</t>
        </is>
      </c>
      <c r="C34" s="12" t="inlineStr">
        <is>
          <t>Protection of records</t>
        </is>
      </c>
      <c r="D34" s="12" t="inlineStr">
        <is>
          <t>Keep important records intact and for as long as required.</t>
        </is>
      </c>
      <c r="E34" s="12" t="inlineStr">
        <is>
          <t>Retention periods, archiving, record backups</t>
        </is>
      </c>
    </row>
    <row r="35">
      <c r="A35" s="12" t="inlineStr">
        <is>
          <t>5.34</t>
        </is>
      </c>
      <c r="B35" s="12" t="inlineStr">
        <is>
          <t>Organisational controls</t>
        </is>
      </c>
      <c r="C35" s="12" t="inlineStr">
        <is>
          <t>Personal data</t>
        </is>
      </c>
      <c r="D35" s="12" t="inlineStr">
        <is>
          <t>Protect privacy and comply with data protection law.</t>
        </is>
      </c>
      <c r="E35" s="12" t="inlineStr">
        <is>
          <t>Records of processing, DPIA, privacy notices</t>
        </is>
      </c>
    </row>
    <row r="36">
      <c r="A36" s="12" t="inlineStr">
        <is>
          <t>5.35</t>
        </is>
      </c>
      <c r="B36" s="12" t="inlineStr">
        <is>
          <t>Organisational controls</t>
        </is>
      </c>
      <c r="C36" s="12" t="inlineStr">
        <is>
          <t>Independent review</t>
        </is>
      </c>
      <c r="D36" s="12" t="inlineStr">
        <is>
          <t>Have security checked regularly by someone outside the team concerned.</t>
        </is>
      </c>
      <c r="E36" s="12" t="inlineStr">
        <is>
          <t>Internal or external audit reports, audit plan</t>
        </is>
      </c>
    </row>
    <row r="37">
      <c r="A37" s="12" t="inlineStr">
        <is>
          <t>5.36</t>
        </is>
      </c>
      <c r="B37" s="12" t="inlineStr">
        <is>
          <t>Organisational controls</t>
        </is>
      </c>
      <c r="C37" s="12" t="inlineStr">
        <is>
          <t>Compliance with internal rules</t>
        </is>
      </c>
      <c r="D37" s="12" t="inlineStr">
        <is>
          <t>Check that policies and procedures are actually followed.</t>
        </is>
      </c>
      <c r="E37" s="12" t="inlineStr">
        <is>
          <t>Compliance checks, indicators, action plans</t>
        </is>
      </c>
    </row>
    <row r="38">
      <c r="A38" s="12" t="inlineStr">
        <is>
          <t>5.37</t>
        </is>
      </c>
      <c r="B38" s="12" t="inlineStr">
        <is>
          <t>Organisational controls</t>
        </is>
      </c>
      <c r="C38" s="12" t="inlineStr">
        <is>
          <t>Operating procedures</t>
        </is>
      </c>
      <c r="D38" s="12" t="inlineStr">
        <is>
          <t>Document IT operations so everyone performs them correctly.</t>
        </is>
      </c>
      <c r="E38" s="12" t="inlineStr">
        <is>
          <t>Runbooks, up-to-date operating procedures</t>
        </is>
      </c>
    </row>
    <row r="39">
      <c r="A39" s="12" t="inlineStr">
        <is>
          <t>6.1</t>
        </is>
      </c>
      <c r="B39" s="12" t="inlineStr">
        <is>
          <t>People controls</t>
        </is>
      </c>
      <c r="C39" s="12" t="inlineStr">
        <is>
          <t>Pre-employment screening</t>
        </is>
      </c>
      <c r="D39" s="12" t="inlineStr">
        <is>
          <t>Check candidates lawfully and in proportion to the role.</t>
        </is>
      </c>
      <c r="E39" s="12" t="inlineStr">
        <is>
          <t>Hiring procedure, checks performed</t>
        </is>
      </c>
    </row>
    <row r="40">
      <c r="A40" s="12" t="inlineStr">
        <is>
          <t>6.2</t>
        </is>
      </c>
      <c r="B40" s="12" t="inlineStr">
        <is>
          <t>People controls</t>
        </is>
      </c>
      <c r="C40" s="12" t="inlineStr">
        <is>
          <t>Employment terms</t>
        </is>
      </c>
      <c r="D40" s="12" t="inlineStr">
        <is>
          <t>Include security obligations in employment contracts.</t>
        </is>
      </c>
      <c r="E40" s="12" t="inlineStr">
        <is>
          <t>Confidentiality and security clauses in contracts</t>
        </is>
      </c>
    </row>
    <row r="41">
      <c r="A41" s="12" t="inlineStr">
        <is>
          <t>6.3</t>
        </is>
      </c>
      <c r="B41" s="12" t="inlineStr">
        <is>
          <t>People controls</t>
        </is>
      </c>
      <c r="C41" s="12" t="inlineStr">
        <is>
          <t>Awareness and training</t>
        </is>
      </c>
      <c r="D41" s="12" t="inlineStr">
        <is>
          <t>Train everyone on risks and good habits, and repeat it regularly.</t>
        </is>
      </c>
      <c r="E41" s="12" t="inlineStr">
        <is>
          <t>Awareness plan, completion rates, phishing simulations</t>
        </is>
      </c>
    </row>
    <row r="42">
      <c r="A42" s="12" t="inlineStr">
        <is>
          <t>6.4</t>
        </is>
      </c>
      <c r="B42" s="12" t="inlineStr">
        <is>
          <t>People controls</t>
        </is>
      </c>
      <c r="C42" s="12" t="inlineStr">
        <is>
          <t>Disciplinary process</t>
        </is>
      </c>
      <c r="D42" s="12" t="inlineStr">
        <is>
          <t>Set and communicate the sanctions for security breaches.</t>
        </is>
      </c>
      <c r="E42" s="12" t="inlineStr">
        <is>
          <t>Company rules, disciplinary procedure</t>
        </is>
      </c>
    </row>
    <row r="43">
      <c r="A43" s="12" t="inlineStr">
        <is>
          <t>6.5</t>
        </is>
      </c>
      <c r="B43" s="12" t="inlineStr">
        <is>
          <t>People controls</t>
        </is>
      </c>
      <c r="C43" s="12" t="inlineStr">
        <is>
          <t>After leaving or changing role</t>
        </is>
      </c>
      <c r="D43" s="12" t="inlineStr">
        <is>
          <t>Remind people of the obligations that continue after they leave or change role.</t>
        </is>
      </c>
      <c r="E43" s="12" t="inlineStr">
        <is>
          <t>Written reminder on exit, access removal</t>
        </is>
      </c>
    </row>
    <row r="44">
      <c r="A44" s="12" t="inlineStr">
        <is>
          <t>6.6</t>
        </is>
      </c>
      <c r="B44" s="12" t="inlineStr">
        <is>
          <t>People controls</t>
        </is>
      </c>
      <c r="C44" s="12" t="inlineStr">
        <is>
          <t>Confidentiality agreements</t>
        </is>
      </c>
      <c r="D44" s="12" t="inlineStr">
        <is>
          <t>Have suitable non-disclosure agreements signed for the information shared.</t>
        </is>
      </c>
      <c r="E44" s="12" t="inlineStr">
        <is>
          <t>Signed NDAs, agreement register</t>
        </is>
      </c>
    </row>
    <row r="45">
      <c r="A45" s="12" t="inlineStr">
        <is>
          <t>6.7</t>
        </is>
      </c>
      <c r="B45" s="12" t="inlineStr">
        <is>
          <t>People controls</t>
        </is>
      </c>
      <c r="C45" s="12" t="inlineStr">
        <is>
          <t>Remote working</t>
        </is>
      </c>
      <c r="D45" s="12" t="inlineStr">
        <is>
          <t>Set rules for working from home and on the move.</t>
        </is>
      </c>
      <c r="E45" s="12" t="inlineStr">
        <is>
          <t>Remote working policy, VPN, hardened laptop</t>
        </is>
      </c>
    </row>
    <row r="46">
      <c r="A46" s="12" t="inlineStr">
        <is>
          <t>6.8</t>
        </is>
      </c>
      <c r="B46" s="12" t="inlineStr">
        <is>
          <t>People controls</t>
        </is>
      </c>
      <c r="C46" s="12" t="inlineStr">
        <is>
          <t>Event reporting</t>
        </is>
      </c>
      <c r="D46" s="12" t="inlineStr">
        <is>
          <t>Make it easy for anyone to report an incident or a concern.</t>
        </is>
      </c>
      <c r="E46" s="12" t="inlineStr">
        <is>
          <t>Reporting address or button, reporting statistics</t>
        </is>
      </c>
    </row>
    <row r="47">
      <c r="A47" s="12" t="inlineStr">
        <is>
          <t>7.1</t>
        </is>
      </c>
      <c r="B47" s="12" t="inlineStr">
        <is>
          <t>Physical controls</t>
        </is>
      </c>
      <c r="C47" s="12" t="inlineStr">
        <is>
          <t>Physical perimeters</t>
        </is>
      </c>
      <c r="D47" s="12" t="inlineStr">
        <is>
          <t>Define and protect the areas that house sensitive information.</t>
        </is>
      </c>
      <c r="E47" s="12" t="inlineStr">
        <is>
          <t>Zone map, fences, secured doors</t>
        </is>
      </c>
    </row>
    <row r="48">
      <c r="A48" s="12" t="inlineStr">
        <is>
          <t>7.2</t>
        </is>
      </c>
      <c r="B48" s="12" t="inlineStr">
        <is>
          <t>Physical controls</t>
        </is>
      </c>
      <c r="C48" s="12" t="inlineStr">
        <is>
          <t>Physical entry</t>
        </is>
      </c>
      <c r="D48" s="12" t="inlineStr">
        <is>
          <t>Let only authorised people in.</t>
        </is>
      </c>
      <c r="E48" s="12" t="inlineStr">
        <is>
          <t>Badges, visitor log, reception</t>
        </is>
      </c>
    </row>
    <row r="49">
      <c r="A49" s="12" t="inlineStr">
        <is>
          <t>7.3</t>
        </is>
      </c>
      <c r="B49" s="12" t="inlineStr">
        <is>
          <t>Physical controls</t>
        </is>
      </c>
      <c r="C49" s="12" t="inlineStr">
        <is>
          <t>Offices and rooms</t>
        </is>
      </c>
      <c r="D49" s="12" t="inlineStr">
        <is>
          <t>Secure offices, rooms and facilities according to their sensitivity.</t>
        </is>
      </c>
      <c r="E49" s="12" t="inlineStr">
        <is>
          <t>Locked rooms, restricted access to technical rooms</t>
        </is>
      </c>
    </row>
    <row r="50">
      <c r="A50" s="12" t="inlineStr">
        <is>
          <t>7.4</t>
        </is>
      </c>
      <c r="B50" s="12" t="inlineStr">
        <is>
          <t>Physical controls</t>
        </is>
      </c>
      <c r="C50" s="12" t="inlineStr">
        <is>
          <t>Physical monitoring</t>
        </is>
      </c>
      <c r="D50" s="12" t="inlineStr">
        <is>
          <t>Detect intrusions into the premises.</t>
        </is>
      </c>
      <c r="E50" s="12" t="inlineStr">
        <is>
          <t>CCTV, alarm, patrols</t>
        </is>
      </c>
    </row>
    <row r="51">
      <c r="A51" s="12" t="inlineStr">
        <is>
          <t>7.5</t>
        </is>
      </c>
      <c r="B51" s="12" t="inlineStr">
        <is>
          <t>Physical controls</t>
        </is>
      </c>
      <c r="C51" s="12" t="inlineStr">
        <is>
          <t>Environmental threats</t>
        </is>
      </c>
      <c r="D51" s="12" t="inlineStr">
        <is>
          <t>Protect against fire, flood, outages and other physical hazards.</t>
        </is>
      </c>
      <c r="E51" s="12" t="inlineStr">
        <is>
          <t>Fire detection, site assessment, insurance</t>
        </is>
      </c>
    </row>
    <row r="52">
      <c r="A52" s="12" t="inlineStr">
        <is>
          <t>7.6</t>
        </is>
      </c>
      <c r="B52" s="12" t="inlineStr">
        <is>
          <t>Physical controls</t>
        </is>
      </c>
      <c r="C52" s="12" t="inlineStr">
        <is>
          <t>Working in secure areas</t>
        </is>
      </c>
      <c r="D52" s="12" t="inlineStr">
        <is>
          <t>Set behaviour rules for sensitive areas.</t>
        </is>
      </c>
      <c r="E52" s="12" t="inlineStr">
        <is>
          <t>Server room rules, escorted visitors</t>
        </is>
      </c>
    </row>
    <row r="53">
      <c r="A53" s="12" t="inlineStr">
        <is>
          <t>7.7</t>
        </is>
      </c>
      <c r="B53" s="12" t="inlineStr">
        <is>
          <t>Physical controls</t>
        </is>
      </c>
      <c r="C53" s="12" t="inlineStr">
        <is>
          <t>Clear desk and screen</t>
        </is>
      </c>
      <c r="D53" s="12" t="inlineStr">
        <is>
          <t>Leave nothing sensitive in sight, on the desk or on screen.</t>
        </is>
      </c>
      <c r="E53" s="12" t="inlineStr">
        <is>
          <t>Clear desk rule, automatic screen lock</t>
        </is>
      </c>
    </row>
    <row r="54">
      <c r="A54" s="12" t="inlineStr">
        <is>
          <t>7.8</t>
        </is>
      </c>
      <c r="B54" s="12" t="inlineStr">
        <is>
          <t>Physical controls</t>
        </is>
      </c>
      <c r="C54" s="12" t="inlineStr">
        <is>
          <t>Equipment siting</t>
        </is>
      </c>
      <c r="D54" s="12" t="inlineStr">
        <is>
          <t>Place equipment away from hazards and prying eyes.</t>
        </is>
      </c>
      <c r="E54" s="12" t="inlineStr">
        <is>
          <t>Locked racks, angled screens, heat protection</t>
        </is>
      </c>
    </row>
    <row r="55">
      <c r="A55" s="12" t="inlineStr">
        <is>
          <t>7.9</t>
        </is>
      </c>
      <c r="B55" s="12" t="inlineStr">
        <is>
          <t>Physical controls</t>
        </is>
      </c>
      <c r="C55" s="12" t="inlineStr">
        <is>
          <t>Off-site equipment</t>
        </is>
      </c>
      <c r="D55" s="12" t="inlineStr">
        <is>
          <t>Protect equipment used outside the premises.</t>
        </is>
      </c>
      <c r="E55" s="12" t="inlineStr">
        <is>
          <t>Laptop encryption, transport rules</t>
        </is>
      </c>
    </row>
    <row r="56">
      <c r="A56" s="12" t="inlineStr">
        <is>
          <t>7.10</t>
        </is>
      </c>
      <c r="B56" s="12" t="inlineStr">
        <is>
          <t>Physical controls</t>
        </is>
      </c>
      <c r="C56" s="12" t="inlineStr">
        <is>
          <t>Storage media</t>
        </is>
      </c>
      <c r="D56" s="12" t="inlineStr">
        <is>
          <t>Manage USB keys, disks and other media from purchase to destruction.</t>
        </is>
      </c>
      <c r="E56" s="12" t="inlineStr">
        <is>
          <t>Removable media policy, encryption, USB blocking</t>
        </is>
      </c>
    </row>
    <row r="57">
      <c r="A57" s="12" t="inlineStr">
        <is>
          <t>7.11</t>
        </is>
      </c>
      <c r="B57" s="12" t="inlineStr">
        <is>
          <t>Physical controls</t>
        </is>
      </c>
      <c r="C57" s="12" t="inlineStr">
        <is>
          <t>Supporting utilities</t>
        </is>
      </c>
      <c r="D57" s="12" t="inlineStr">
        <is>
          <t>Secure power, cooling and other vital utilities.</t>
        </is>
      </c>
      <c r="E57" s="12" t="inlineStr">
        <is>
          <t>UPS, generator, maintenance contracts</t>
        </is>
      </c>
    </row>
    <row r="58">
      <c r="A58" s="12" t="inlineStr">
        <is>
          <t>7.12</t>
        </is>
      </c>
      <c r="B58" s="12" t="inlineStr">
        <is>
          <t>Physical controls</t>
        </is>
      </c>
      <c r="C58" s="12" t="inlineStr">
        <is>
          <t>Cabling</t>
        </is>
      </c>
      <c r="D58" s="12" t="inlineStr">
        <is>
          <t>Protect power and network cables from damage and interception.</t>
        </is>
      </c>
      <c r="E58" s="12" t="inlineStr">
        <is>
          <t>Conduits, locked patch rooms, cabling plan</t>
        </is>
      </c>
    </row>
    <row r="59">
      <c r="A59" s="12" t="inlineStr">
        <is>
          <t>7.13</t>
        </is>
      </c>
      <c r="B59" s="12" t="inlineStr">
        <is>
          <t>Physical controls</t>
        </is>
      </c>
      <c r="C59" s="12" t="inlineStr">
        <is>
          <t>Equipment maintenance</t>
        </is>
      </c>
      <c r="D59" s="12" t="inlineStr">
        <is>
          <t>Maintain equipment so it stays reliable and safe.</t>
        </is>
      </c>
      <c r="E59" s="12" t="inlineStr">
        <is>
          <t>Maintenance contracts and schedule, logged interventions</t>
        </is>
      </c>
    </row>
    <row r="60">
      <c r="A60" s="12" t="inlineStr">
        <is>
          <t>7.14</t>
        </is>
      </c>
      <c r="B60" s="12" t="inlineStr">
        <is>
          <t>Physical controls</t>
        </is>
      </c>
      <c r="C60" s="12" t="inlineStr">
        <is>
          <t>Disposal and reuse</t>
        </is>
      </c>
      <c r="D60" s="12" t="inlineStr">
        <is>
          <t>Wipe or destroy data before discarding or reusing equipment.</t>
        </is>
      </c>
      <c r="E60" s="12" t="inlineStr">
        <is>
          <t>Wiping or destruction certificates</t>
        </is>
      </c>
    </row>
    <row r="61">
      <c r="A61" s="12" t="inlineStr">
        <is>
          <t>8.1</t>
        </is>
      </c>
      <c r="B61" s="12" t="inlineStr">
        <is>
          <t>Technological controls</t>
        </is>
      </c>
      <c r="C61" s="12" t="inlineStr">
        <is>
          <t>User devices</t>
        </is>
      </c>
      <c r="D61" s="12" t="inlineStr">
        <is>
          <t>Secure users' computers, phones and tablets.</t>
        </is>
      </c>
      <c r="E61" s="12" t="inlineStr">
        <is>
          <t>MDM, encryption, standard build</t>
        </is>
      </c>
    </row>
    <row r="62">
      <c r="A62" s="12" t="inlineStr">
        <is>
          <t>8.2</t>
        </is>
      </c>
      <c r="B62" s="12" t="inlineStr">
        <is>
          <t>Technological controls</t>
        </is>
      </c>
      <c r="C62" s="12" t="inlineStr">
        <is>
          <t>Privileged access</t>
        </is>
      </c>
      <c r="D62" s="12" t="inlineStr">
        <is>
          <t>Limit and monitor administrator accounts.</t>
        </is>
      </c>
      <c r="E62" s="12" t="inlineStr">
        <is>
          <t>Admin account list, bastion / PAM, reviews</t>
        </is>
      </c>
    </row>
    <row r="63">
      <c r="A63" s="12" t="inlineStr">
        <is>
          <t>8.3</t>
        </is>
      </c>
      <c r="B63" s="12" t="inlineStr">
        <is>
          <t>Technological controls</t>
        </is>
      </c>
      <c r="C63" s="12" t="inlineStr">
        <is>
          <t>Restricting access to information</t>
        </is>
      </c>
      <c r="D63" s="12" t="inlineStr">
        <is>
          <t>Enforce the defined access rules technically.</t>
        </is>
      </c>
      <c r="E63" s="12" t="inlineStr">
        <is>
          <t>Share and application permissions matching profiles</t>
        </is>
      </c>
    </row>
    <row r="64">
      <c r="A64" s="12" t="inlineStr">
        <is>
          <t>8.4</t>
        </is>
      </c>
      <c r="B64" s="12" t="inlineStr">
        <is>
          <t>Technological controls</t>
        </is>
      </c>
      <c r="C64" s="12" t="inlineStr">
        <is>
          <t>Source code access</t>
        </is>
      </c>
      <c r="D64" s="12" t="inlineStr">
        <is>
          <t>Protect source code and development tools.</t>
        </is>
      </c>
      <c r="E64" s="12" t="inlineStr">
        <is>
          <t>Repository permissions, access review</t>
        </is>
      </c>
    </row>
    <row r="65">
      <c r="A65" s="12" t="inlineStr">
        <is>
          <t>8.5</t>
        </is>
      </c>
      <c r="B65" s="12" t="inlineStr">
        <is>
          <t>Technological controls</t>
        </is>
      </c>
      <c r="C65" s="12" t="inlineStr">
        <is>
          <t>Secure authentication</t>
        </is>
      </c>
      <c r="D65" s="12" t="inlineStr">
        <is>
          <t>Verify user identity reliably.</t>
        </is>
      </c>
      <c r="E65" s="12" t="inlineStr">
        <is>
          <t>MFA, SSO, lockout after failures</t>
        </is>
      </c>
    </row>
    <row r="66">
      <c r="A66" s="12" t="inlineStr">
        <is>
          <t>8.6</t>
        </is>
      </c>
      <c r="B66" s="12" t="inlineStr">
        <is>
          <t>Technological controls</t>
        </is>
      </c>
      <c r="C66" s="12" t="inlineStr">
        <is>
          <t>Capacity management</t>
        </is>
      </c>
      <c r="D66" s="12" t="inlineStr">
        <is>
          <t>Anticipate resource needs to avoid saturation.</t>
        </is>
      </c>
      <c r="E66" s="12" t="inlineStr">
        <is>
          <t>Capacity monitoring, forecasts</t>
        </is>
      </c>
    </row>
    <row r="67">
      <c r="A67" s="12" t="inlineStr">
        <is>
          <t>8.7</t>
        </is>
      </c>
      <c r="B67" s="12" t="inlineStr">
        <is>
          <t>Technological controls</t>
        </is>
      </c>
      <c r="C67" s="12" t="inlineStr">
        <is>
          <t>Malware protection</t>
        </is>
      </c>
      <c r="D67" s="12" t="inlineStr">
        <is>
          <t>Protect against malicious software.</t>
        </is>
      </c>
      <c r="E67" s="12" t="inlineStr">
        <is>
          <t>Antivirus / EDR deployed and up to date, awareness</t>
        </is>
      </c>
    </row>
    <row r="68">
      <c r="A68" s="12" t="inlineStr">
        <is>
          <t>8.8</t>
        </is>
      </c>
      <c r="B68" s="12" t="inlineStr">
        <is>
          <t>Technological controls</t>
        </is>
      </c>
      <c r="C68" s="12" t="inlineStr">
        <is>
          <t>Vulnerability management</t>
        </is>
      </c>
      <c r="D68" s="12" t="inlineStr">
        <is>
          <t>Find technical weaknesses and fix them in time.</t>
        </is>
      </c>
      <c r="E68" s="12" t="inlineStr">
        <is>
          <t>Regular scans, fix deadlines by severity, patch tracking</t>
        </is>
      </c>
    </row>
    <row r="69">
      <c r="A69" s="12" t="inlineStr">
        <is>
          <t>8.9</t>
        </is>
      </c>
      <c r="B69" s="12" t="inlineStr">
        <is>
          <t>Technological controls</t>
        </is>
      </c>
      <c r="C69" s="12" t="inlineStr">
        <is>
          <t>Configuration management</t>
        </is>
      </c>
      <c r="D69" s="12" t="inlineStr">
        <is>
          <t>Define secure configurations and check they do not drift.</t>
        </is>
      </c>
      <c r="E69" s="12" t="inlineStr">
        <is>
          <t>Hardening baselines, compliance checks</t>
        </is>
      </c>
    </row>
    <row r="70">
      <c r="A70" s="12" t="inlineStr">
        <is>
          <t>8.10</t>
        </is>
      </c>
      <c r="B70" s="12" t="inlineStr">
        <is>
          <t>Technological controls</t>
        </is>
      </c>
      <c r="C70" s="12" t="inlineStr">
        <is>
          <t>Information deletion</t>
        </is>
      </c>
      <c r="D70" s="12" t="inlineStr">
        <is>
          <t>Delete data when it is no longer needed.</t>
        </is>
      </c>
      <c r="E70" s="12" t="inlineStr">
        <is>
          <t>Purge rules, deletion evidence</t>
        </is>
      </c>
    </row>
    <row r="71">
      <c r="A71" s="12" t="inlineStr">
        <is>
          <t>8.11</t>
        </is>
      </c>
      <c r="B71" s="12" t="inlineStr">
        <is>
          <t>Technological controls</t>
        </is>
      </c>
      <c r="C71" s="12" t="inlineStr">
        <is>
          <t>Data masking</t>
        </is>
      </c>
      <c r="D71" s="12" t="inlineStr">
        <is>
          <t>Mask or pseudonymise sensitive data where possible.</t>
        </is>
      </c>
      <c r="E71" s="12" t="inlineStr">
        <is>
          <t>Pseudonymisation, anonymised test data</t>
        </is>
      </c>
    </row>
    <row r="72">
      <c r="A72" s="12" t="inlineStr">
        <is>
          <t>8.12</t>
        </is>
      </c>
      <c r="B72" s="12" t="inlineStr">
        <is>
          <t>Technological controls</t>
        </is>
      </c>
      <c r="C72" s="12" t="inlineStr">
        <is>
          <t>Data leakage prevention</t>
        </is>
      </c>
      <c r="D72" s="12" t="inlineStr">
        <is>
          <t>Detect and stop unauthorised disclosure of information.</t>
        </is>
      </c>
      <c r="E72" s="12" t="inlineStr">
        <is>
          <t>DLP tool, email and cloud rules</t>
        </is>
      </c>
    </row>
    <row r="73">
      <c r="A73" s="12" t="inlineStr">
        <is>
          <t>8.13</t>
        </is>
      </c>
      <c r="B73" s="12" t="inlineStr">
        <is>
          <t>Technological controls</t>
        </is>
      </c>
      <c r="C73" s="12" t="inlineStr">
        <is>
          <t>Backups</t>
        </is>
      </c>
      <c r="D73" s="12" t="inlineStr">
        <is>
          <t>Back up data and check that it can be restored.</t>
        </is>
      </c>
      <c r="E73" s="12" t="inlineStr">
        <is>
          <t>Backup policy, offline copy, restore tests</t>
        </is>
      </c>
    </row>
    <row r="74">
      <c r="A74" s="12" t="inlineStr">
        <is>
          <t>8.14</t>
        </is>
      </c>
      <c r="B74" s="12" t="inlineStr">
        <is>
          <t>Technological controls</t>
        </is>
      </c>
      <c r="C74" s="12" t="inlineStr">
        <is>
          <t>Redundancy</t>
        </is>
      </c>
      <c r="D74" s="12" t="inlineStr">
        <is>
          <t>Duplicate critical equipment to avoid outages.</t>
        </is>
      </c>
      <c r="E74" s="12" t="inlineStr">
        <is>
          <t>Redundant architecture, failover tests</t>
        </is>
      </c>
    </row>
    <row r="75">
      <c r="A75" s="12" t="inlineStr">
        <is>
          <t>8.15</t>
        </is>
      </c>
      <c r="B75" s="12" t="inlineStr">
        <is>
          <t>Technological controls</t>
        </is>
      </c>
      <c r="C75" s="12" t="inlineStr">
        <is>
          <t>Logging</t>
        </is>
      </c>
      <c r="D75" s="12" t="inlineStr">
        <is>
          <t>Record useful events and protect the logs.</t>
        </is>
      </c>
      <c r="E75" s="12" t="inlineStr">
        <is>
          <t>Logging policy, central collection, retention period</t>
        </is>
      </c>
    </row>
    <row r="76">
      <c r="A76" s="12" t="inlineStr">
        <is>
          <t>8.16</t>
        </is>
      </c>
      <c r="B76" s="12" t="inlineStr">
        <is>
          <t>Technological controls</t>
        </is>
      </c>
      <c r="C76" s="12" t="inlineStr">
        <is>
          <t>Activity monitoring</t>
        </is>
      </c>
      <c r="D76" s="12" t="inlineStr">
        <is>
          <t>Spot abnormal behaviour on systems and networks.</t>
        </is>
      </c>
      <c r="E76" s="12" t="inlineStr">
        <is>
          <t>SIEM / SOC, alerts, alert handling</t>
        </is>
      </c>
    </row>
    <row r="77">
      <c r="A77" s="12" t="inlineStr">
        <is>
          <t>8.17</t>
        </is>
      </c>
      <c r="B77" s="12" t="inlineStr">
        <is>
          <t>Technological controls</t>
        </is>
      </c>
      <c r="C77" s="12" t="inlineStr">
        <is>
          <t>Clock synchronisation</t>
        </is>
      </c>
      <c r="D77" s="12" t="inlineStr">
        <is>
          <t>Use the same time everywhere so events can be correlated.</t>
        </is>
      </c>
      <c r="E77" s="12" t="inlineStr">
        <is>
          <t>Time server (NTP) configured on systems</t>
        </is>
      </c>
    </row>
    <row r="78">
      <c r="A78" s="12" t="inlineStr">
        <is>
          <t>8.18</t>
        </is>
      </c>
      <c r="B78" s="12" t="inlineStr">
        <is>
          <t>Technological controls</t>
        </is>
      </c>
      <c r="C78" s="12" t="inlineStr">
        <is>
          <t>Privileged utilities</t>
        </is>
      </c>
      <c r="D78" s="12" t="inlineStr">
        <is>
          <t>Restrict tools that can bypass security controls.</t>
        </is>
      </c>
      <c r="E78" s="12" t="inlineStr">
        <is>
          <t>Approved tools list, restricted rights</t>
        </is>
      </c>
    </row>
    <row r="79">
      <c r="A79" s="12" t="inlineStr">
        <is>
          <t>8.19</t>
        </is>
      </c>
      <c r="B79" s="12" t="inlineStr">
        <is>
          <t>Technological controls</t>
        </is>
      </c>
      <c r="C79" s="12" t="inlineStr">
        <is>
          <t>Software installation</t>
        </is>
      </c>
      <c r="D79" s="12" t="inlineStr">
        <is>
          <t>Control what gets installed on production systems.</t>
        </is>
      </c>
      <c r="E79" s="12" t="inlineStr">
        <is>
          <t>Allow list, restricted installation rights</t>
        </is>
      </c>
    </row>
    <row r="80">
      <c r="A80" s="12" t="inlineStr">
        <is>
          <t>8.20</t>
        </is>
      </c>
      <c r="B80" s="12" t="inlineStr">
        <is>
          <t>Technological controls</t>
        </is>
      </c>
      <c r="C80" s="12" t="inlineStr">
        <is>
          <t>Network security</t>
        </is>
      </c>
      <c r="D80" s="12" t="inlineStr">
        <is>
          <t>Protect networks and the devices they are made of.</t>
        </is>
      </c>
      <c r="E80" s="12" t="inlineStr">
        <is>
          <t>Firewalls, network diagram, secure administration</t>
        </is>
      </c>
    </row>
    <row r="81">
      <c r="A81" s="12" t="inlineStr">
        <is>
          <t>8.21</t>
        </is>
      </c>
      <c r="B81" s="12" t="inlineStr">
        <is>
          <t>Technological controls</t>
        </is>
      </c>
      <c r="C81" s="12" t="inlineStr">
        <is>
          <t>Network services</t>
        </is>
      </c>
      <c r="D81" s="12" t="inlineStr">
        <is>
          <t>Define and check the security of the network services you use.</t>
        </is>
      </c>
      <c r="E81" s="12" t="inlineStr">
        <is>
          <t>Carrier requirements, SLAs, checks</t>
        </is>
      </c>
    </row>
    <row r="82">
      <c r="A82" s="12" t="inlineStr">
        <is>
          <t>8.22</t>
        </is>
      </c>
      <c r="B82" s="12" t="inlineStr">
        <is>
          <t>Technological controls</t>
        </is>
      </c>
      <c r="C82" s="12" t="inlineStr">
        <is>
          <t>Network segregation</t>
        </is>
      </c>
      <c r="D82" s="12" t="inlineStr">
        <is>
          <t>Separate networks to limit how far an attack can spread.</t>
        </is>
      </c>
      <c r="E82" s="12" t="inlineStr">
        <is>
          <t>VLANs, zones (office, servers, guests, industrial)</t>
        </is>
      </c>
    </row>
    <row r="83">
      <c r="A83" s="12" t="inlineStr">
        <is>
          <t>8.23</t>
        </is>
      </c>
      <c r="B83" s="12" t="inlineStr">
        <is>
          <t>Technological controls</t>
        </is>
      </c>
      <c r="C83" s="12" t="inlineStr">
        <is>
          <t>Web filtering</t>
        </is>
      </c>
      <c r="D83" s="12" t="inlineStr">
        <is>
          <t>Block access to malicious websites.</t>
        </is>
      </c>
      <c r="E83" s="12" t="inlineStr">
        <is>
          <t>Proxy / DNS filtering, blocked categories</t>
        </is>
      </c>
    </row>
    <row r="84">
      <c r="A84" s="12" t="inlineStr">
        <is>
          <t>8.24</t>
        </is>
      </c>
      <c r="B84" s="12" t="inlineStr">
        <is>
          <t>Technological controls</t>
        </is>
      </c>
      <c r="C84" s="12" t="inlineStr">
        <is>
          <t>Cryptography</t>
        </is>
      </c>
      <c r="D84" s="12" t="inlineStr">
        <is>
          <t>Use encryption appropriately and manage keys properly.</t>
        </is>
      </c>
      <c r="E84" s="12" t="inlineStr">
        <is>
          <t>Encryption policy, key and certificate management</t>
        </is>
      </c>
    </row>
    <row r="85">
      <c r="A85" s="12" t="inlineStr">
        <is>
          <t>8.25</t>
        </is>
      </c>
      <c r="B85" s="12" t="inlineStr">
        <is>
          <t>Technological controls</t>
        </is>
      </c>
      <c r="C85" s="12" t="inlineStr">
        <is>
          <t>Secure development lifecycle</t>
        </is>
      </c>
      <c r="D85" s="12" t="inlineStr">
        <is>
          <t>Build security into every stage of software development.</t>
        </is>
      </c>
      <c r="E85" s="12" t="inlineStr">
        <is>
          <t>Secure development method, code reviews</t>
        </is>
      </c>
    </row>
    <row r="86">
      <c r="A86" s="12" t="inlineStr">
        <is>
          <t>8.26</t>
        </is>
      </c>
      <c r="B86" s="12" t="inlineStr">
        <is>
          <t>Technological controls</t>
        </is>
      </c>
      <c r="C86" s="12" t="inlineStr">
        <is>
          <t>Application security requirements</t>
        </is>
      </c>
      <c r="D86" s="12" t="inlineStr">
        <is>
          <t>Define an application's security needs before building or buying it.</t>
        </is>
      </c>
      <c r="E86" s="12" t="inlineStr">
        <is>
          <t>Specifications with security requirements</t>
        </is>
      </c>
    </row>
    <row r="87">
      <c r="A87" s="12" t="inlineStr">
        <is>
          <t>8.27</t>
        </is>
      </c>
      <c r="B87" s="12" t="inlineStr">
        <is>
          <t>Technological controls</t>
        </is>
      </c>
      <c r="C87" s="12" t="inlineStr">
        <is>
          <t>Secure architecture</t>
        </is>
      </c>
      <c r="D87" s="12" t="inlineStr">
        <is>
          <t>Apply secure design principles to systems.</t>
        </is>
      </c>
      <c r="E87" s="12" t="inlineStr">
        <is>
          <t>Architecture principles, design reviews</t>
        </is>
      </c>
    </row>
    <row r="88">
      <c r="A88" s="12" t="inlineStr">
        <is>
          <t>8.28</t>
        </is>
      </c>
      <c r="B88" s="12" t="inlineStr">
        <is>
          <t>Technological controls</t>
        </is>
      </c>
      <c r="C88" s="12" t="inlineStr">
        <is>
          <t>Secure coding</t>
        </is>
      </c>
      <c r="D88" s="12" t="inlineStr">
        <is>
          <t>Write code that withstands common attacks.</t>
        </is>
      </c>
      <c r="E88" s="12" t="inlineStr">
        <is>
          <t>Coding rules, code analysis tools</t>
        </is>
      </c>
    </row>
    <row r="89">
      <c r="A89" s="12" t="inlineStr">
        <is>
          <t>8.29</t>
        </is>
      </c>
      <c r="B89" s="12" t="inlineStr">
        <is>
          <t>Technological controls</t>
        </is>
      </c>
      <c r="C89" s="12" t="inlineStr">
        <is>
          <t>Security testing</t>
        </is>
      </c>
      <c r="D89" s="12" t="inlineStr">
        <is>
          <t>Test security before every release.</t>
        </is>
      </c>
      <c r="E89" s="12" t="inlineStr">
        <is>
          <t>Penetration tests, application scans, acceptance criteria</t>
        </is>
      </c>
    </row>
    <row r="90">
      <c r="A90" s="12" t="inlineStr">
        <is>
          <t>8.30</t>
        </is>
      </c>
      <c r="B90" s="12" t="inlineStr">
        <is>
          <t>Technological controls</t>
        </is>
      </c>
      <c r="C90" s="12" t="inlineStr">
        <is>
          <t>Outsourced development</t>
        </is>
      </c>
      <c r="D90" s="12" t="inlineStr">
        <is>
          <t>Direct and check development work given to contractors.</t>
        </is>
      </c>
      <c r="E90" s="12" t="inlineStr">
        <is>
          <t>Contract requirements, deliverable reviews</t>
        </is>
      </c>
    </row>
    <row r="91">
      <c r="A91" s="12" t="inlineStr">
        <is>
          <t>8.31</t>
        </is>
      </c>
      <c r="B91" s="12" t="inlineStr">
        <is>
          <t>Technological controls</t>
        </is>
      </c>
      <c r="C91" s="12" t="inlineStr">
        <is>
          <t>Environment separation</t>
        </is>
      </c>
      <c r="D91" s="12" t="inlineStr">
        <is>
          <t>Keep development, test and production apart.</t>
        </is>
      </c>
      <c r="E91" s="12" t="inlineStr">
        <is>
          <t>Separate environments, different rights</t>
        </is>
      </c>
    </row>
    <row r="92">
      <c r="A92" s="12" t="inlineStr">
        <is>
          <t>8.32</t>
        </is>
      </c>
      <c r="B92" s="12" t="inlineStr">
        <is>
          <t>Technological controls</t>
        </is>
      </c>
      <c r="C92" s="12" t="inlineStr">
        <is>
          <t>Change management</t>
        </is>
      </c>
      <c r="D92" s="12" t="inlineStr">
        <is>
          <t>Assess, approve and track changes to systems.</t>
        </is>
      </c>
      <c r="E92" s="12" t="inlineStr">
        <is>
          <t>Change process, CAB, change history</t>
        </is>
      </c>
    </row>
    <row r="93">
      <c r="A93" s="12" t="inlineStr">
        <is>
          <t>8.33</t>
        </is>
      </c>
      <c r="B93" s="12" t="inlineStr">
        <is>
          <t>Technological controls</t>
        </is>
      </c>
      <c r="C93" s="12" t="inlineStr">
        <is>
          <t>Test data</t>
        </is>
      </c>
      <c r="D93" s="12" t="inlineStr">
        <is>
          <t>Choose and protect the data used for testing.</t>
        </is>
      </c>
      <c r="E93" s="12" t="inlineStr">
        <is>
          <t>No unprotected real data, dedicated test sets</t>
        </is>
      </c>
    </row>
    <row r="94">
      <c r="A94" s="12" t="inlineStr">
        <is>
          <t>8.34</t>
        </is>
      </c>
      <c r="B94" s="12" t="inlineStr">
        <is>
          <t>Technological controls</t>
        </is>
      </c>
      <c r="C94" s="12" t="inlineStr">
        <is>
          <t>Technical audits</t>
        </is>
      </c>
      <c r="D94" s="12" t="inlineStr">
        <is>
          <t>Run audits on systems without disrupting operations.</t>
        </is>
      </c>
      <c r="E94" s="12" t="inlineStr">
        <is>
          <t>Audit plan, read-only access, approved windows</t>
        </is>
      </c>
    </row>
  </sheetData>
  <autoFilter ref="A1:E94"/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Mumin Guvendi (MG CYBER)</dc:creator>
  <dc:title xmlns:dc="http://purl.org/dc/elements/1.1/">Risk assessment</dc:title>
  <dcterms:created xmlns:dcterms="http://purl.org/dc/terms/" xmlns:xsi="http://www.w3.org/2001/XMLSchema-instance" xsi:type="dcterms:W3CDTF">2026-10-26T21:12:52Z</dcterms:created>
  <dcterms:modified xmlns:dcterms="http://purl.org/dc/terms/" xmlns:xsi="http://www.w3.org/2001/XMLSchema-instance" xsi:type="dcterms:W3CDTF">2026-10-26T21:12:52Z</dcterms:modified>
</cp:coreProperties>
</file>